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ovotny\Documents\PLAN I IZVRŠENJE PRORAČUNA ZA 2020-2021 PO MJESECIMA\IZVRŠENJE PLANA 2022\01.01.-30.06.2022\"/>
    </mc:Choice>
  </mc:AlternateContent>
  <xr:revisionPtr revIDLastSave="0" documentId="13_ncr:1_{129FB640-C979-489E-AC51-DA54112B6D20}" xr6:coauthVersionLast="36" xr6:coauthVersionMax="36" xr10:uidLastSave="{00000000-0000-0000-0000-000000000000}"/>
  <bookViews>
    <workbookView xWindow="0" yWindow="0" windowWidth="28800" windowHeight="12225" xr2:uid="{E7E831B1-CFE3-43D8-82F1-3CA9E647F7CF}"/>
  </bookViews>
  <sheets>
    <sheet name="Redovni " sheetId="1" r:id="rId1"/>
    <sheet name="Programi" sheetId="3" r:id="rId2"/>
    <sheet name="Fond solidarnosti" sheetId="6" r:id="rId3"/>
    <sheet name="programi rashodi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L42" i="6" l="1"/>
  <c r="I178" i="3"/>
  <c r="G52" i="3"/>
  <c r="F153" i="1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F218" i="1"/>
  <c r="I99" i="1"/>
  <c r="H99" i="1"/>
  <c r="F99" i="1"/>
  <c r="F46" i="1"/>
  <c r="I25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43" i="1"/>
  <c r="H41" i="1"/>
  <c r="H40" i="1"/>
  <c r="H39" i="1"/>
  <c r="I28" i="1"/>
  <c r="I27" i="1"/>
  <c r="I26" i="1"/>
  <c r="I20" i="1"/>
  <c r="I21" i="1"/>
  <c r="I22" i="1"/>
  <c r="I23" i="1"/>
  <c r="I24" i="1"/>
  <c r="H14" i="1"/>
  <c r="I15" i="1"/>
  <c r="I12" i="1" l="1"/>
  <c r="F11" i="1"/>
  <c r="I16" i="1" l="1"/>
  <c r="I14" i="1"/>
  <c r="I13" i="1"/>
  <c r="I11" i="1"/>
  <c r="G12" i="3"/>
  <c r="G54" i="3"/>
  <c r="I165" i="1"/>
  <c r="I167" i="1"/>
  <c r="I166" i="1"/>
  <c r="I164" i="1"/>
  <c r="I163" i="1"/>
  <c r="I162" i="1"/>
  <c r="H164" i="1"/>
  <c r="F228" i="1"/>
  <c r="F223" i="1"/>
  <c r="E228" i="1"/>
  <c r="D228" i="1"/>
  <c r="E223" i="1"/>
  <c r="D223" i="1"/>
  <c r="F235" i="1" l="1"/>
  <c r="E235" i="1"/>
  <c r="D235" i="1"/>
  <c r="E27" i="1" l="1"/>
  <c r="F27" i="1"/>
  <c r="G27" i="1"/>
  <c r="D27" i="1"/>
  <c r="E26" i="1"/>
  <c r="F26" i="1"/>
  <c r="G26" i="1"/>
  <c r="D26" i="1"/>
  <c r="H152" i="1" l="1"/>
  <c r="I152" i="1"/>
  <c r="E151" i="1"/>
  <c r="E150" i="1" s="1"/>
  <c r="F151" i="1"/>
  <c r="F150" i="1" s="1"/>
  <c r="G151" i="1"/>
  <c r="G150" i="1" s="1"/>
  <c r="D151" i="1"/>
  <c r="D150" i="1" s="1"/>
  <c r="I151" i="1" l="1"/>
  <c r="H150" i="1"/>
  <c r="H151" i="1"/>
  <c r="I150" i="1"/>
  <c r="F12" i="3" l="1"/>
  <c r="F13" i="3"/>
  <c r="I128" i="1" l="1"/>
  <c r="H128" i="1"/>
  <c r="E122" i="1"/>
  <c r="F122" i="1"/>
  <c r="G122" i="1"/>
  <c r="D122" i="1"/>
  <c r="D162" i="1" l="1"/>
  <c r="H125" i="1"/>
  <c r="H124" i="1"/>
  <c r="H123" i="1"/>
  <c r="H122" i="1"/>
  <c r="H121" i="1"/>
  <c r="H120" i="1"/>
  <c r="H119" i="1"/>
  <c r="H118" i="1"/>
  <c r="H113" i="1"/>
  <c r="H111" i="1"/>
  <c r="H110" i="1"/>
  <c r="H109" i="1"/>
  <c r="D42" i="6"/>
  <c r="E39" i="6"/>
  <c r="F39" i="6"/>
  <c r="D39" i="6"/>
  <c r="E35" i="6"/>
  <c r="F35" i="6"/>
  <c r="D35" i="6"/>
  <c r="E32" i="6"/>
  <c r="F32" i="6"/>
  <c r="D32" i="6"/>
  <c r="E42" i="6"/>
  <c r="E23" i="6"/>
  <c r="F23" i="6"/>
  <c r="G23" i="6"/>
  <c r="I23" i="6" s="1"/>
  <c r="D23" i="6"/>
  <c r="H12" i="6"/>
  <c r="G12" i="6"/>
  <c r="I12" i="6" s="1"/>
  <c r="G11" i="6"/>
  <c r="H13" i="6"/>
  <c r="F11" i="6"/>
  <c r="E11" i="6"/>
  <c r="D11" i="6"/>
  <c r="G41" i="3"/>
  <c r="E41" i="3"/>
  <c r="F41" i="3"/>
  <c r="D41" i="3"/>
  <c r="G31" i="3"/>
  <c r="G32" i="3"/>
  <c r="E31" i="3"/>
  <c r="F31" i="3"/>
  <c r="D31" i="3"/>
  <c r="G21" i="3"/>
  <c r="E21" i="3"/>
  <c r="F21" i="3"/>
  <c r="D21" i="3"/>
  <c r="D23" i="1"/>
  <c r="D22" i="1" s="1"/>
  <c r="F14" i="6"/>
  <c r="E14" i="6"/>
  <c r="D14" i="3"/>
  <c r="D24" i="3"/>
  <c r="D34" i="3"/>
  <c r="D77" i="3"/>
  <c r="G74" i="3"/>
  <c r="E74" i="3"/>
  <c r="F74" i="3"/>
  <c r="D74" i="3"/>
  <c r="D71" i="3"/>
  <c r="E71" i="3"/>
  <c r="E67" i="3"/>
  <c r="D67" i="3"/>
  <c r="F67" i="3"/>
  <c r="G67" i="3" s="1"/>
  <c r="E52" i="3"/>
  <c r="D52" i="3"/>
  <c r="E106" i="3"/>
  <c r="D106" i="3"/>
  <c r="F106" i="3"/>
  <c r="F103" i="3"/>
  <c r="E103" i="3"/>
  <c r="D103" i="3"/>
  <c r="D85" i="3"/>
  <c r="E85" i="3"/>
  <c r="E140" i="3"/>
  <c r="D140" i="3"/>
  <c r="F140" i="3"/>
  <c r="G140" i="3" s="1"/>
  <c r="D145" i="3"/>
  <c r="G137" i="3"/>
  <c r="F137" i="3"/>
  <c r="E137" i="3"/>
  <c r="D137" i="3"/>
  <c r="G119" i="3"/>
  <c r="E119" i="3"/>
  <c r="F119" i="3"/>
  <c r="D119" i="3"/>
  <c r="D178" i="3"/>
  <c r="G173" i="3"/>
  <c r="E173" i="3"/>
  <c r="F173" i="3"/>
  <c r="D173" i="3"/>
  <c r="G170" i="3"/>
  <c r="E170" i="3"/>
  <c r="F170" i="3"/>
  <c r="D170" i="3"/>
  <c r="G153" i="3"/>
  <c r="E153" i="3"/>
  <c r="F153" i="3"/>
  <c r="D153" i="3"/>
  <c r="E178" i="3"/>
  <c r="F178" i="3"/>
  <c r="G176" i="3"/>
  <c r="E176" i="3"/>
  <c r="F176" i="3"/>
  <c r="D176" i="3"/>
  <c r="G174" i="3"/>
  <c r="E174" i="3"/>
  <c r="F174" i="3"/>
  <c r="D174" i="3"/>
  <c r="G171" i="3"/>
  <c r="E171" i="3"/>
  <c r="F171" i="3"/>
  <c r="D171" i="3"/>
  <c r="G165" i="3"/>
  <c r="E165" i="3"/>
  <c r="F165" i="3"/>
  <c r="D165" i="3"/>
  <c r="G158" i="3"/>
  <c r="E158" i="3"/>
  <c r="F158" i="3"/>
  <c r="D158" i="3"/>
  <c r="G154" i="3"/>
  <c r="E154" i="3"/>
  <c r="F154" i="3"/>
  <c r="D154" i="3"/>
  <c r="G145" i="3"/>
  <c r="E145" i="3"/>
  <c r="F145" i="3"/>
  <c r="G143" i="3"/>
  <c r="E143" i="3"/>
  <c r="F143" i="3"/>
  <c r="D143" i="3"/>
  <c r="G141" i="3"/>
  <c r="E141" i="3"/>
  <c r="F141" i="3"/>
  <c r="D141" i="3"/>
  <c r="G138" i="3"/>
  <c r="E138" i="3"/>
  <c r="F138" i="3"/>
  <c r="D138" i="3"/>
  <c r="G131" i="3"/>
  <c r="E131" i="3"/>
  <c r="F131" i="3"/>
  <c r="D131" i="3"/>
  <c r="G125" i="3"/>
  <c r="E125" i="3"/>
  <c r="F125" i="3"/>
  <c r="D125" i="3"/>
  <c r="G120" i="3"/>
  <c r="E120" i="3"/>
  <c r="F120" i="3"/>
  <c r="D120" i="3"/>
  <c r="E111" i="3"/>
  <c r="D111" i="3"/>
  <c r="E109" i="3"/>
  <c r="F109" i="3"/>
  <c r="D109" i="3"/>
  <c r="E107" i="3"/>
  <c r="F107" i="3"/>
  <c r="D107" i="3"/>
  <c r="E104" i="3"/>
  <c r="F104" i="3"/>
  <c r="D104" i="3"/>
  <c r="E97" i="3"/>
  <c r="F97" i="3"/>
  <c r="D97" i="3"/>
  <c r="E91" i="3"/>
  <c r="F91" i="3"/>
  <c r="D91" i="3"/>
  <c r="E86" i="3"/>
  <c r="F86" i="3"/>
  <c r="G86" i="3" s="1"/>
  <c r="D86" i="3"/>
  <c r="E77" i="3"/>
  <c r="G75" i="3"/>
  <c r="E75" i="3"/>
  <c r="F75" i="3"/>
  <c r="D75" i="3"/>
  <c r="F72" i="3"/>
  <c r="F71" i="3" s="1"/>
  <c r="G71" i="3" s="1"/>
  <c r="E72" i="3"/>
  <c r="D72" i="3"/>
  <c r="G68" i="3"/>
  <c r="E68" i="3"/>
  <c r="F68" i="3"/>
  <c r="D68" i="3"/>
  <c r="G64" i="3"/>
  <c r="E64" i="3"/>
  <c r="F64" i="3"/>
  <c r="D64" i="3"/>
  <c r="G58" i="3"/>
  <c r="G59" i="3"/>
  <c r="E58" i="3"/>
  <c r="F58" i="3"/>
  <c r="D58" i="3"/>
  <c r="G53" i="3"/>
  <c r="E53" i="3"/>
  <c r="F53" i="3"/>
  <c r="F77" i="3" s="1"/>
  <c r="D53" i="3"/>
  <c r="I41" i="6"/>
  <c r="H41" i="6"/>
  <c r="G40" i="6"/>
  <c r="G39" i="6" s="1"/>
  <c r="F40" i="6"/>
  <c r="E40" i="6"/>
  <c r="D40" i="6"/>
  <c r="I38" i="6"/>
  <c r="H38" i="6"/>
  <c r="I37" i="6"/>
  <c r="H37" i="6"/>
  <c r="G36" i="6"/>
  <c r="G35" i="6" s="1"/>
  <c r="F36" i="6"/>
  <c r="E36" i="6"/>
  <c r="D36" i="6"/>
  <c r="I34" i="6"/>
  <c r="H34" i="6"/>
  <c r="G33" i="6"/>
  <c r="G32" i="6" s="1"/>
  <c r="F33" i="6"/>
  <c r="E33" i="6"/>
  <c r="D33" i="6"/>
  <c r="I31" i="6"/>
  <c r="H31" i="6"/>
  <c r="I30" i="6"/>
  <c r="H30" i="6"/>
  <c r="I29" i="6"/>
  <c r="H29" i="6"/>
  <c r="G28" i="6"/>
  <c r="F28" i="6"/>
  <c r="E28" i="6"/>
  <c r="D28" i="6"/>
  <c r="I27" i="6"/>
  <c r="H27" i="6"/>
  <c r="I26" i="6"/>
  <c r="H26" i="6"/>
  <c r="I25" i="6"/>
  <c r="H25" i="6"/>
  <c r="G24" i="6"/>
  <c r="F24" i="6"/>
  <c r="E24" i="6"/>
  <c r="D24" i="6"/>
  <c r="I13" i="6"/>
  <c r="F12" i="6"/>
  <c r="E12" i="6"/>
  <c r="D12" i="6"/>
  <c r="D14" i="6" s="1"/>
  <c r="I205" i="1"/>
  <c r="H206" i="1"/>
  <c r="H205" i="1"/>
  <c r="E204" i="1"/>
  <c r="F204" i="1"/>
  <c r="G204" i="1"/>
  <c r="D204" i="1"/>
  <c r="D203" i="1" s="1"/>
  <c r="I206" i="1"/>
  <c r="I193" i="1"/>
  <c r="I192" i="1"/>
  <c r="I190" i="1"/>
  <c r="I189" i="1"/>
  <c r="I188" i="1"/>
  <c r="I187" i="1"/>
  <c r="I186" i="1"/>
  <c r="I185" i="1"/>
  <c r="I184" i="1"/>
  <c r="I183" i="1"/>
  <c r="I181" i="1"/>
  <c r="I180" i="1"/>
  <c r="I179" i="1"/>
  <c r="I178" i="1"/>
  <c r="I177" i="1"/>
  <c r="I175" i="1"/>
  <c r="I174" i="1"/>
  <c r="I173" i="1"/>
  <c r="I172" i="1"/>
  <c r="I169" i="1"/>
  <c r="H177" i="1"/>
  <c r="H175" i="1"/>
  <c r="H174" i="1"/>
  <c r="H173" i="1"/>
  <c r="H172" i="1"/>
  <c r="H169" i="1"/>
  <c r="H167" i="1"/>
  <c r="H165" i="1"/>
  <c r="H163" i="1"/>
  <c r="H199" i="1"/>
  <c r="I199" i="1"/>
  <c r="H200" i="1"/>
  <c r="I200" i="1"/>
  <c r="H201" i="1"/>
  <c r="I201" i="1"/>
  <c r="H202" i="1"/>
  <c r="I202" i="1"/>
  <c r="E198" i="1"/>
  <c r="E197" i="1" s="1"/>
  <c r="F198" i="1"/>
  <c r="G198" i="1"/>
  <c r="G197" i="1" s="1"/>
  <c r="D198" i="1"/>
  <c r="E191" i="1"/>
  <c r="F191" i="1"/>
  <c r="G191" i="1"/>
  <c r="I191" i="1" s="1"/>
  <c r="D191" i="1"/>
  <c r="E182" i="1"/>
  <c r="F182" i="1"/>
  <c r="I182" i="1" s="1"/>
  <c r="G182" i="1"/>
  <c r="D182" i="1"/>
  <c r="E176" i="1"/>
  <c r="F176" i="1"/>
  <c r="G176" i="1"/>
  <c r="D176" i="1"/>
  <c r="I122" i="1"/>
  <c r="D117" i="1"/>
  <c r="E171" i="1"/>
  <c r="F171" i="1"/>
  <c r="G171" i="1"/>
  <c r="D171" i="1"/>
  <c r="E168" i="1"/>
  <c r="F168" i="1"/>
  <c r="G168" i="1"/>
  <c r="I168" i="1" s="1"/>
  <c r="D168" i="1"/>
  <c r="E166" i="1"/>
  <c r="F166" i="1"/>
  <c r="G166" i="1"/>
  <c r="D166" i="1"/>
  <c r="E162" i="1"/>
  <c r="F162" i="1"/>
  <c r="G162" i="1"/>
  <c r="H146" i="1"/>
  <c r="I146" i="1"/>
  <c r="H147" i="1"/>
  <c r="I147" i="1"/>
  <c r="H148" i="1"/>
  <c r="I148" i="1"/>
  <c r="H149" i="1"/>
  <c r="I149" i="1"/>
  <c r="E145" i="1"/>
  <c r="F145" i="1"/>
  <c r="F144" i="1" s="1"/>
  <c r="G145" i="1"/>
  <c r="D145" i="1"/>
  <c r="E138" i="1"/>
  <c r="F138" i="1"/>
  <c r="G138" i="1"/>
  <c r="I138" i="1" s="1"/>
  <c r="D138" i="1"/>
  <c r="I124" i="1"/>
  <c r="I125" i="1"/>
  <c r="H130" i="1"/>
  <c r="I130" i="1"/>
  <c r="E129" i="1"/>
  <c r="F129" i="1"/>
  <c r="G129" i="1"/>
  <c r="D129" i="1"/>
  <c r="E117" i="1"/>
  <c r="E116" i="1" s="1"/>
  <c r="F117" i="1"/>
  <c r="G117" i="1"/>
  <c r="I117" i="1" s="1"/>
  <c r="E114" i="1"/>
  <c r="F114" i="1"/>
  <c r="G114" i="1"/>
  <c r="D114" i="1"/>
  <c r="G112" i="1"/>
  <c r="E112" i="1"/>
  <c r="F112" i="1"/>
  <c r="D112" i="1"/>
  <c r="I108" i="1"/>
  <c r="E108" i="1"/>
  <c r="E107" i="1" s="1"/>
  <c r="F108" i="1"/>
  <c r="G108" i="1"/>
  <c r="D108" i="1"/>
  <c r="E96" i="1"/>
  <c r="E95" i="1" s="1"/>
  <c r="F96" i="1"/>
  <c r="F95" i="1" s="1"/>
  <c r="G96" i="1"/>
  <c r="G95" i="1" s="1"/>
  <c r="D96" i="1"/>
  <c r="E88" i="1"/>
  <c r="F88" i="1"/>
  <c r="G88" i="1"/>
  <c r="D88" i="1"/>
  <c r="H73" i="1"/>
  <c r="I73" i="1"/>
  <c r="H62" i="1"/>
  <c r="I62" i="1"/>
  <c r="E78" i="1"/>
  <c r="F78" i="1"/>
  <c r="G78" i="1"/>
  <c r="D78" i="1"/>
  <c r="E71" i="1"/>
  <c r="F71" i="1"/>
  <c r="G71" i="1"/>
  <c r="D71" i="1"/>
  <c r="E66" i="1"/>
  <c r="F66" i="1"/>
  <c r="G66" i="1"/>
  <c r="D66" i="1"/>
  <c r="D65" i="1" s="1"/>
  <c r="E63" i="1"/>
  <c r="F63" i="1"/>
  <c r="G63" i="1"/>
  <c r="H63" i="1" s="1"/>
  <c r="D63" i="1"/>
  <c r="E61" i="1"/>
  <c r="F61" i="1"/>
  <c r="G61" i="1"/>
  <c r="D61" i="1"/>
  <c r="E57" i="1"/>
  <c r="F57" i="1"/>
  <c r="G57" i="1"/>
  <c r="D57" i="1"/>
  <c r="D56" i="1" s="1"/>
  <c r="G69" i="3"/>
  <c r="G66" i="3"/>
  <c r="G65" i="3"/>
  <c r="G63" i="3"/>
  <c r="G62" i="3"/>
  <c r="G61" i="3"/>
  <c r="G60" i="3"/>
  <c r="G57" i="3"/>
  <c r="G56" i="3"/>
  <c r="G55" i="3"/>
  <c r="G44" i="3"/>
  <c r="G43" i="3"/>
  <c r="G42" i="3"/>
  <c r="G13" i="3"/>
  <c r="E14" i="3"/>
  <c r="E11" i="3"/>
  <c r="D11" i="3"/>
  <c r="E24" i="3"/>
  <c r="F24" i="3"/>
  <c r="E34" i="3"/>
  <c r="F34" i="3"/>
  <c r="E44" i="3"/>
  <c r="F44" i="3"/>
  <c r="D44" i="3"/>
  <c r="F12" i="1"/>
  <c r="E12" i="1"/>
  <c r="E11" i="1" s="1"/>
  <c r="F14" i="1"/>
  <c r="E14" i="1"/>
  <c r="D14" i="1"/>
  <c r="F170" i="1" l="1"/>
  <c r="F161" i="1"/>
  <c r="D99" i="1"/>
  <c r="E56" i="1"/>
  <c r="G203" i="1"/>
  <c r="H203" i="1" s="1"/>
  <c r="G207" i="1"/>
  <c r="F230" i="1" s="1"/>
  <c r="F203" i="1"/>
  <c r="F207" i="1"/>
  <c r="E230" i="1" s="1"/>
  <c r="E207" i="1"/>
  <c r="D230" i="1" s="1"/>
  <c r="E203" i="1"/>
  <c r="E170" i="1"/>
  <c r="F116" i="1"/>
  <c r="D207" i="1"/>
  <c r="D170" i="1"/>
  <c r="E161" i="1"/>
  <c r="H57" i="1"/>
  <c r="E153" i="1"/>
  <c r="D225" i="1" s="1"/>
  <c r="F56" i="1"/>
  <c r="F107" i="1"/>
  <c r="H182" i="1"/>
  <c r="I114" i="1"/>
  <c r="D153" i="1"/>
  <c r="H171" i="1"/>
  <c r="I176" i="1"/>
  <c r="G144" i="1"/>
  <c r="G153" i="1"/>
  <c r="F225" i="1" s="1"/>
  <c r="H71" i="1"/>
  <c r="H61" i="1"/>
  <c r="E225" i="1"/>
  <c r="H66" i="1"/>
  <c r="D161" i="1"/>
  <c r="D116" i="1"/>
  <c r="D107" i="1"/>
  <c r="H108" i="1"/>
  <c r="G72" i="3"/>
  <c r="F111" i="3"/>
  <c r="F85" i="3"/>
  <c r="G85" i="3" s="1"/>
  <c r="G91" i="3"/>
  <c r="H96" i="1"/>
  <c r="E65" i="1"/>
  <c r="F65" i="1"/>
  <c r="I63" i="1"/>
  <c r="H11" i="6"/>
  <c r="I35" i="6"/>
  <c r="H35" i="6"/>
  <c r="I95" i="1"/>
  <c r="H204" i="1"/>
  <c r="I96" i="1"/>
  <c r="D144" i="1"/>
  <c r="H144" i="1" s="1"/>
  <c r="G161" i="1"/>
  <c r="G99" i="1"/>
  <c r="F220" i="1" s="1"/>
  <c r="G220" i="1" s="1"/>
  <c r="D95" i="1"/>
  <c r="H95" i="1" s="1"/>
  <c r="E144" i="1"/>
  <c r="E99" i="1"/>
  <c r="H88" i="1"/>
  <c r="H78" i="1"/>
  <c r="I66" i="1"/>
  <c r="I171" i="1"/>
  <c r="G65" i="1"/>
  <c r="H117" i="1"/>
  <c r="G56" i="1"/>
  <c r="H129" i="1"/>
  <c r="H166" i="1"/>
  <c r="I57" i="1"/>
  <c r="I144" i="1"/>
  <c r="H112" i="1"/>
  <c r="I145" i="1"/>
  <c r="H138" i="1"/>
  <c r="I129" i="1"/>
  <c r="G116" i="1"/>
  <c r="H114" i="1"/>
  <c r="I112" i="1"/>
  <c r="G107" i="1"/>
  <c r="F197" i="1"/>
  <c r="I197" i="1" s="1"/>
  <c r="D197" i="1"/>
  <c r="H197" i="1" s="1"/>
  <c r="H191" i="1"/>
  <c r="G170" i="1"/>
  <c r="G14" i="6"/>
  <c r="I11" i="6"/>
  <c r="I39" i="6"/>
  <c r="H39" i="6"/>
  <c r="H32" i="6"/>
  <c r="I32" i="6"/>
  <c r="H23" i="6"/>
  <c r="F52" i="3"/>
  <c r="I28" i="6"/>
  <c r="I78" i="1"/>
  <c r="I88" i="1"/>
  <c r="H145" i="1"/>
  <c r="H162" i="1"/>
  <c r="H168" i="1"/>
  <c r="H176" i="1"/>
  <c r="I71" i="1"/>
  <c r="I61" i="1"/>
  <c r="I36" i="6"/>
  <c r="H40" i="6"/>
  <c r="F42" i="6"/>
  <c r="H24" i="6"/>
  <c r="I33" i="6"/>
  <c r="I24" i="6"/>
  <c r="I40" i="6"/>
  <c r="H33" i="6"/>
  <c r="H28" i="6"/>
  <c r="I14" i="6"/>
  <c r="H14" i="6"/>
  <c r="G42" i="6"/>
  <c r="H36" i="6"/>
  <c r="I204" i="1"/>
  <c r="I153" i="1" l="1"/>
  <c r="I116" i="1"/>
  <c r="H207" i="1"/>
  <c r="H65" i="1"/>
  <c r="I65" i="1"/>
  <c r="H56" i="1"/>
  <c r="I56" i="1"/>
  <c r="H161" i="1"/>
  <c r="I161" i="1"/>
  <c r="H116" i="1"/>
  <c r="I107" i="1"/>
  <c r="H107" i="1"/>
  <c r="I203" i="1"/>
  <c r="H170" i="1"/>
  <c r="I170" i="1"/>
  <c r="I42" i="6"/>
  <c r="H42" i="6"/>
  <c r="G87" i="3" l="1"/>
  <c r="G88" i="3"/>
  <c r="G89" i="3"/>
  <c r="G90" i="3"/>
  <c r="G73" i="3" l="1"/>
  <c r="G70" i="3"/>
  <c r="F42" i="3" l="1"/>
  <c r="E42" i="3"/>
  <c r="D42" i="3"/>
  <c r="E22" i="3"/>
  <c r="F22" i="3"/>
  <c r="D22" i="3"/>
  <c r="H45" i="1"/>
  <c r="G44" i="1"/>
  <c r="E44" i="1"/>
  <c r="F44" i="1"/>
  <c r="D44" i="1"/>
  <c r="H32" i="1"/>
  <c r="E36" i="1"/>
  <c r="E35" i="1" s="1"/>
  <c r="F36" i="1"/>
  <c r="F35" i="1" s="1"/>
  <c r="G36" i="1"/>
  <c r="G35" i="1" s="1"/>
  <c r="D36" i="1"/>
  <c r="D35" i="1" s="1"/>
  <c r="I35" i="1" l="1"/>
  <c r="H35" i="1"/>
  <c r="D43" i="1"/>
  <c r="G43" i="1"/>
  <c r="F43" i="1"/>
  <c r="E43" i="1"/>
  <c r="H44" i="1"/>
  <c r="H36" i="1"/>
  <c r="I36" i="1"/>
  <c r="I44" i="1"/>
  <c r="I43" i="1" l="1"/>
  <c r="H13" i="1"/>
  <c r="I94" i="1"/>
  <c r="I110" i="1"/>
  <c r="H98" i="1"/>
  <c r="I98" i="1"/>
  <c r="H93" i="1"/>
  <c r="I93" i="1"/>
  <c r="H64" i="1"/>
  <c r="H60" i="1"/>
  <c r="H59" i="1"/>
  <c r="H58" i="1"/>
  <c r="H15" i="1"/>
  <c r="E40" i="1"/>
  <c r="E31" i="1"/>
  <c r="E30" i="1" s="1"/>
  <c r="D229" i="1" s="1"/>
  <c r="D231" i="1" s="1"/>
  <c r="E23" i="1"/>
  <c r="E22" i="1" s="1"/>
  <c r="G40" i="1"/>
  <c r="F40" i="1"/>
  <c r="E234" i="1" s="1"/>
  <c r="D40" i="1"/>
  <c r="F23" i="1"/>
  <c r="F22" i="1" s="1"/>
  <c r="G23" i="1"/>
  <c r="G22" i="1" s="1"/>
  <c r="G19" i="1"/>
  <c r="D19" i="1"/>
  <c r="D18" i="1" s="1"/>
  <c r="F19" i="1"/>
  <c r="E19" i="1"/>
  <c r="G12" i="1"/>
  <c r="F219" i="1" s="1"/>
  <c r="F221" i="1" s="1"/>
  <c r="D12" i="1"/>
  <c r="D11" i="1" s="1"/>
  <c r="G14" i="1"/>
  <c r="E18" i="1" l="1"/>
  <c r="D224" i="1"/>
  <c r="D226" i="1" s="1"/>
  <c r="G18" i="1"/>
  <c r="F224" i="1"/>
  <c r="F226" i="1" s="1"/>
  <c r="E46" i="1"/>
  <c r="D234" i="1"/>
  <c r="F18" i="1"/>
  <c r="E224" i="1"/>
  <c r="E226" i="1" s="1"/>
  <c r="G11" i="1"/>
  <c r="E39" i="1"/>
  <c r="D39" i="1"/>
  <c r="F39" i="1"/>
  <c r="G39" i="1"/>
  <c r="F234" i="1" s="1"/>
  <c r="F236" i="1" s="1"/>
  <c r="I18" i="1"/>
  <c r="I19" i="1"/>
  <c r="H11" i="1" l="1"/>
  <c r="I39" i="1"/>
  <c r="I45" i="1"/>
  <c r="I41" i="1"/>
  <c r="I32" i="1"/>
  <c r="G218" i="1" l="1"/>
  <c r="G228" i="1"/>
  <c r="G224" i="1"/>
  <c r="G233" i="1"/>
  <c r="G234" i="1"/>
  <c r="G235" i="1"/>
  <c r="G237" i="1"/>
  <c r="G223" i="1"/>
  <c r="G221" i="1"/>
  <c r="G219" i="1"/>
  <c r="G236" i="1"/>
  <c r="H91" i="1" l="1"/>
  <c r="I77" i="1"/>
  <c r="H77" i="1"/>
  <c r="H84" i="1" l="1"/>
  <c r="I84" i="1"/>
  <c r="H69" i="1"/>
  <c r="I69" i="1"/>
  <c r="H70" i="1"/>
  <c r="I70" i="1"/>
  <c r="G155" i="3" l="1"/>
  <c r="G160" i="3" l="1"/>
  <c r="G177" i="3" l="1"/>
  <c r="G175" i="3"/>
  <c r="G172" i="3"/>
  <c r="G169" i="3"/>
  <c r="G168" i="3"/>
  <c r="G167" i="3"/>
  <c r="G166" i="3"/>
  <c r="G164" i="3"/>
  <c r="G163" i="3"/>
  <c r="G162" i="3"/>
  <c r="G161" i="3"/>
  <c r="G159" i="3"/>
  <c r="G157" i="3"/>
  <c r="G156" i="3"/>
  <c r="G144" i="3"/>
  <c r="G142" i="3"/>
  <c r="G139" i="3"/>
  <c r="G136" i="3"/>
  <c r="G135" i="3"/>
  <c r="G134" i="3"/>
  <c r="G133" i="3"/>
  <c r="G132" i="3"/>
  <c r="G130" i="3"/>
  <c r="G129" i="3"/>
  <c r="G128" i="3"/>
  <c r="G127" i="3"/>
  <c r="G126" i="3"/>
  <c r="G124" i="3"/>
  <c r="G123" i="3"/>
  <c r="G122" i="3"/>
  <c r="G121" i="3"/>
  <c r="G178" i="3" l="1"/>
  <c r="G111" i="3"/>
  <c r="H178" i="1"/>
  <c r="I198" i="1"/>
  <c r="H198" i="1"/>
  <c r="I196" i="1"/>
  <c r="H196" i="1"/>
  <c r="I195" i="1"/>
  <c r="H195" i="1"/>
  <c r="I194" i="1"/>
  <c r="H194" i="1"/>
  <c r="H193" i="1"/>
  <c r="H192" i="1"/>
  <c r="H190" i="1"/>
  <c r="H189" i="1"/>
  <c r="H188" i="1"/>
  <c r="H187" i="1"/>
  <c r="H186" i="1"/>
  <c r="H185" i="1"/>
  <c r="H184" i="1"/>
  <c r="H183" i="1"/>
  <c r="H181" i="1"/>
  <c r="H180" i="1"/>
  <c r="H179" i="1"/>
  <c r="H141" i="1" l="1"/>
  <c r="I115" i="1"/>
  <c r="I143" i="1"/>
  <c r="H143" i="1"/>
  <c r="I142" i="1"/>
  <c r="H142" i="1"/>
  <c r="I141" i="1"/>
  <c r="I140" i="1"/>
  <c r="H140" i="1"/>
  <c r="I139" i="1"/>
  <c r="H139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27" i="1"/>
  <c r="H127" i="1"/>
  <c r="I126" i="1"/>
  <c r="H126" i="1"/>
  <c r="I123" i="1"/>
  <c r="I121" i="1"/>
  <c r="I120" i="1"/>
  <c r="I119" i="1"/>
  <c r="I118" i="1"/>
  <c r="H115" i="1"/>
  <c r="I113" i="1"/>
  <c r="I111" i="1"/>
  <c r="I109" i="1"/>
  <c r="G76" i="3"/>
  <c r="G33" i="3"/>
  <c r="F32" i="3"/>
  <c r="E32" i="3"/>
  <c r="D32" i="3"/>
  <c r="G23" i="3"/>
  <c r="C61" i="4"/>
  <c r="H60" i="4"/>
  <c r="G60" i="4"/>
  <c r="G59" i="4"/>
  <c r="F59" i="4"/>
  <c r="H59" i="4" s="1"/>
  <c r="E59" i="4"/>
  <c r="E61" i="4" s="1"/>
  <c r="D59" i="4"/>
  <c r="C59" i="4"/>
  <c r="G58" i="4"/>
  <c r="F58" i="4"/>
  <c r="H58" i="4" s="1"/>
  <c r="E58" i="4"/>
  <c r="D58" i="4"/>
  <c r="C58" i="4"/>
  <c r="H57" i="4"/>
  <c r="G57" i="4"/>
  <c r="H56" i="4"/>
  <c r="G56" i="4"/>
  <c r="H55" i="4"/>
  <c r="H54" i="4"/>
  <c r="G54" i="4"/>
  <c r="H53" i="4"/>
  <c r="G53" i="4"/>
  <c r="H52" i="4"/>
  <c r="G52" i="4"/>
  <c r="F51" i="4"/>
  <c r="H51" i="4" s="1"/>
  <c r="E51" i="4"/>
  <c r="D51" i="4"/>
  <c r="C51" i="4"/>
  <c r="H50" i="4"/>
  <c r="G50" i="4"/>
  <c r="F49" i="4"/>
  <c r="H49" i="4" s="1"/>
  <c r="E49" i="4"/>
  <c r="D49" i="4"/>
  <c r="C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F40" i="4"/>
  <c r="H40" i="4" s="1"/>
  <c r="E40" i="4"/>
  <c r="D40" i="4"/>
  <c r="C40" i="4"/>
  <c r="H39" i="4"/>
  <c r="G39" i="4"/>
  <c r="H38" i="4"/>
  <c r="G38" i="4"/>
  <c r="H37" i="4"/>
  <c r="G37" i="4"/>
  <c r="H36" i="4"/>
  <c r="G36" i="4"/>
  <c r="F35" i="4"/>
  <c r="H35" i="4" s="1"/>
  <c r="E35" i="4"/>
  <c r="D35" i="4"/>
  <c r="C35" i="4"/>
  <c r="H34" i="4"/>
  <c r="H33" i="4"/>
  <c r="H32" i="4"/>
  <c r="G32" i="4"/>
  <c r="H31" i="4"/>
  <c r="G31" i="4"/>
  <c r="F30" i="4"/>
  <c r="H30" i="4" s="1"/>
  <c r="E30" i="4"/>
  <c r="D30" i="4"/>
  <c r="C30" i="4"/>
  <c r="F29" i="4"/>
  <c r="H29" i="4" s="1"/>
  <c r="E29" i="4"/>
  <c r="D29" i="4"/>
  <c r="C29" i="4"/>
  <c r="H28" i="4"/>
  <c r="G28" i="4"/>
  <c r="H27" i="4"/>
  <c r="G27" i="4"/>
  <c r="F27" i="4"/>
  <c r="E27" i="4"/>
  <c r="D27" i="4"/>
  <c r="C27" i="4"/>
  <c r="H26" i="4"/>
  <c r="G26" i="4"/>
  <c r="F25" i="4"/>
  <c r="H25" i="4" s="1"/>
  <c r="E25" i="4"/>
  <c r="D25" i="4"/>
  <c r="C25" i="4"/>
  <c r="H24" i="4"/>
  <c r="G24" i="4"/>
  <c r="H23" i="4"/>
  <c r="G23" i="4"/>
  <c r="H22" i="4"/>
  <c r="G22" i="4"/>
  <c r="F21" i="4"/>
  <c r="H21" i="4" s="1"/>
  <c r="E21" i="4"/>
  <c r="D21" i="4"/>
  <c r="D61" i="4" s="1"/>
  <c r="C21" i="4"/>
  <c r="F12" i="4"/>
  <c r="F11" i="4"/>
  <c r="E10" i="4"/>
  <c r="E13" i="4" s="1"/>
  <c r="D10" i="4"/>
  <c r="F10" i="4" s="1"/>
  <c r="C10" i="4"/>
  <c r="C13" i="4" s="1"/>
  <c r="F11" i="3"/>
  <c r="I91" i="1"/>
  <c r="I60" i="1"/>
  <c r="I59" i="1"/>
  <c r="H68" i="1"/>
  <c r="I68" i="1"/>
  <c r="H89" i="1"/>
  <c r="I89" i="1"/>
  <c r="H85" i="1"/>
  <c r="I85" i="1"/>
  <c r="H83" i="1"/>
  <c r="I83" i="1"/>
  <c r="H81" i="1"/>
  <c r="I81" i="1"/>
  <c r="H76" i="1"/>
  <c r="I76" i="1"/>
  <c r="F14" i="3" l="1"/>
  <c r="G14" i="3" s="1"/>
  <c r="G11" i="3"/>
  <c r="G230" i="1"/>
  <c r="I207" i="1"/>
  <c r="G22" i="3"/>
  <c r="G34" i="3"/>
  <c r="G24" i="3"/>
  <c r="F13" i="4"/>
  <c r="G29" i="4"/>
  <c r="G30" i="4"/>
  <c r="G35" i="4"/>
  <c r="G49" i="4"/>
  <c r="D13" i="4"/>
  <c r="G21" i="4"/>
  <c r="G25" i="4"/>
  <c r="G40" i="4"/>
  <c r="G51" i="4"/>
  <c r="F61" i="4"/>
  <c r="H79" i="1"/>
  <c r="I79" i="1"/>
  <c r="H80" i="1"/>
  <c r="I80" i="1"/>
  <c r="H82" i="1"/>
  <c r="I82" i="1"/>
  <c r="H86" i="1"/>
  <c r="I86" i="1"/>
  <c r="H87" i="1"/>
  <c r="I87" i="1"/>
  <c r="H90" i="1"/>
  <c r="I90" i="1"/>
  <c r="H92" i="1"/>
  <c r="I92" i="1"/>
  <c r="H94" i="1"/>
  <c r="H97" i="1"/>
  <c r="I97" i="1"/>
  <c r="I75" i="1"/>
  <c r="H75" i="1"/>
  <c r="I74" i="1"/>
  <c r="H74" i="1"/>
  <c r="I72" i="1"/>
  <c r="H72" i="1"/>
  <c r="I67" i="1"/>
  <c r="H67" i="1"/>
  <c r="I64" i="1"/>
  <c r="I58" i="1"/>
  <c r="G77" i="3" l="1"/>
  <c r="G226" i="1"/>
  <c r="G225" i="1"/>
  <c r="H61" i="4"/>
  <c r="G61" i="4"/>
  <c r="F31" i="1" l="1"/>
  <c r="G31" i="1"/>
  <c r="G46" i="1" s="1"/>
  <c r="I31" i="1" l="1"/>
  <c r="G30" i="1"/>
  <c r="F229" i="1" s="1"/>
  <c r="F30" i="1"/>
  <c r="E229" i="1" s="1"/>
  <c r="E231" i="1" s="1"/>
  <c r="H16" i="1"/>
  <c r="D31" i="1"/>
  <c r="D46" i="1" s="1"/>
  <c r="F231" i="1" l="1"/>
  <c r="G231" i="1" s="1"/>
  <c r="G229" i="1"/>
  <c r="I30" i="1"/>
  <c r="I46" i="1"/>
  <c r="D30" i="1"/>
  <c r="H46" i="1"/>
  <c r="H12" i="1"/>
  <c r="I40" i="1"/>
</calcChain>
</file>

<file path=xl/sharedStrings.xml><?xml version="1.0" encoding="utf-8"?>
<sst xmlns="http://schemas.openxmlformats.org/spreadsheetml/2006/main" count="731" uniqueCount="188">
  <si>
    <t>OPĆI DIO</t>
  </si>
  <si>
    <t>Račun prihoda/primitaka</t>
  </si>
  <si>
    <t>Naziv računa</t>
  </si>
  <si>
    <t>Ostvarenje/izvršenje 2020.</t>
  </si>
  <si>
    <t>Izvorni plan 2021</t>
  </si>
  <si>
    <t xml:space="preserve">Ostvarenje/izvršenje 2021. </t>
  </si>
  <si>
    <t>Indeks</t>
  </si>
  <si>
    <t>1.</t>
  </si>
  <si>
    <t>2.</t>
  </si>
  <si>
    <t>3.</t>
  </si>
  <si>
    <t>4.</t>
  </si>
  <si>
    <t>5.</t>
  </si>
  <si>
    <t>6=5/2*100</t>
  </si>
  <si>
    <t>7=5/4*100</t>
  </si>
  <si>
    <t xml:space="preserve">Prihodi iz nadležnog proračuna i od HZZO-a temeljem ugovornih obveza </t>
  </si>
  <si>
    <t>Prihodi iz nadležnog proračuna za financiranje rashoda poslovanja</t>
  </si>
  <si>
    <t xml:space="preserve">Prihodi iz nadležnog proračuna za financiranje rashoda za nabavu nefinacijske imovine </t>
  </si>
  <si>
    <t>Ukupno prihodi:</t>
  </si>
  <si>
    <t>PRIHODI I PRIMITCI</t>
  </si>
  <si>
    <t>RASHODI I IZDACI</t>
  </si>
  <si>
    <t>Rashodi za zaposlene</t>
  </si>
  <si>
    <t>Plaće za redovan rad</t>
  </si>
  <si>
    <t xml:space="preserve">Ostali rashodi za zaposlene </t>
  </si>
  <si>
    <t xml:space="preserve">Doprinosi na plaće </t>
  </si>
  <si>
    <t xml:space="preserve">Doprinosi za obvezno zdravstveno osiguranje </t>
  </si>
  <si>
    <t xml:space="preserve">Materijalni rashodi </t>
  </si>
  <si>
    <t xml:space="preserve">Naknade troškova zaposlenima </t>
  </si>
  <si>
    <t xml:space="preserve">Službena putovanja </t>
  </si>
  <si>
    <t xml:space="preserve">Naknade za prijevoz, za rad na terenu i odvojeni život </t>
  </si>
  <si>
    <t>Rashodi za materijal i energiju</t>
  </si>
  <si>
    <t xml:space="preserve">Uredski materijal i ostali materijalni rashodi </t>
  </si>
  <si>
    <t xml:space="preserve">Energija </t>
  </si>
  <si>
    <t>Materijal i dijelovi za tekuće i investicijsko održavanje</t>
  </si>
  <si>
    <t xml:space="preserve">Rashodi za usluge </t>
  </si>
  <si>
    <t>Usluge telefona, pošte i prijevoza</t>
  </si>
  <si>
    <t xml:space="preserve">Komunalne usluge </t>
  </si>
  <si>
    <t xml:space="preserve">Računalne usluge </t>
  </si>
  <si>
    <t xml:space="preserve">Ostale usluge </t>
  </si>
  <si>
    <t xml:space="preserve">Naknade troškva osobama izvan radnog odnosa </t>
  </si>
  <si>
    <t xml:space="preserve">Ostali nespomenuti rashodi poslovanja </t>
  </si>
  <si>
    <t xml:space="preserve">Reprezentacija </t>
  </si>
  <si>
    <t>Pristojbe i naknade</t>
  </si>
  <si>
    <t xml:space="preserve">Ostali nespomenuti troškovi poslovanja </t>
  </si>
  <si>
    <t>Naknade za rad predstavničkih i izvršnih tijela, povjerenstava i slično</t>
  </si>
  <si>
    <t xml:space="preserve">Financijski rashodi </t>
  </si>
  <si>
    <t xml:space="preserve">Ostali financijski rashodi </t>
  </si>
  <si>
    <t xml:space="preserve">Bankarske usluge i usluge platnog prometa </t>
  </si>
  <si>
    <t>Ukupno rashodi:</t>
  </si>
  <si>
    <t>Sitan inventar i auto gume</t>
  </si>
  <si>
    <t xml:space="preserve">Usluge tekućeg i investicijskog održavanja </t>
  </si>
  <si>
    <t xml:space="preserve">Usluge promidžbe i informiranja </t>
  </si>
  <si>
    <t xml:space="preserve">Zakupnine i najamnine </t>
  </si>
  <si>
    <t xml:space="preserve">Intelektualne i osobne usluge </t>
  </si>
  <si>
    <t xml:space="preserve">Premije osiguranja </t>
  </si>
  <si>
    <t xml:space="preserve">Članarine i norme </t>
  </si>
  <si>
    <t>Plaće za prekovremeni rad</t>
  </si>
  <si>
    <t>Plaće za posebne uvjete rada</t>
  </si>
  <si>
    <t xml:space="preserve">Stručno usavršavanje djelatnika </t>
  </si>
  <si>
    <t xml:space="preserve">Ostale naknade troškova zaposlenima </t>
  </si>
  <si>
    <t>Tekući plan 2021</t>
  </si>
  <si>
    <t xml:space="preserve">PREGLED UKUPNIH PRIHODA I RASHODA PO IZVORIMA FINANCIRANJA </t>
  </si>
  <si>
    <t xml:space="preserve">Naziv izvora financiranja </t>
  </si>
  <si>
    <t>Ostvarenje/izvršenje 2021</t>
  </si>
  <si>
    <t xml:space="preserve">Indeks </t>
  </si>
  <si>
    <t xml:space="preserve">Opći prihodi i primici </t>
  </si>
  <si>
    <t>Donos</t>
  </si>
  <si>
    <t xml:space="preserve">Prihodi </t>
  </si>
  <si>
    <t>Rashodi</t>
  </si>
  <si>
    <t xml:space="preserve">Vlastiti prihodi </t>
  </si>
  <si>
    <t xml:space="preserve">Rashodi </t>
  </si>
  <si>
    <t xml:space="preserve">Prihod za posebne nemjene </t>
  </si>
  <si>
    <t xml:space="preserve">Donos </t>
  </si>
  <si>
    <t>Pomoći</t>
  </si>
  <si>
    <t>Ukupni prihodi</t>
  </si>
  <si>
    <t>Ukupni rashodi</t>
  </si>
  <si>
    <t xml:space="preserve">Ukupno odnos </t>
  </si>
  <si>
    <t>Ukupno donos</t>
  </si>
  <si>
    <t xml:space="preserve">PO PROGRAMSKOJ, EKONOMSKOJ I IZVORIMA FINANCIRANJA </t>
  </si>
  <si>
    <t>POSEBNI DIO</t>
  </si>
  <si>
    <t xml:space="preserve">IZVJEŠTAJ O IZVRŠENJU FINANCIJSKOG PLANA HRVATSKOG POVIJESNOG MUZEJA ZA 2021. GODINU </t>
  </si>
  <si>
    <t xml:space="preserve">Prihodi iz nadležnog proračuna za financiranje rashoda za nabavu nefinancijske imovine </t>
  </si>
  <si>
    <t>Sufinanciranje cijene usluge, participacije i sl.</t>
  </si>
  <si>
    <t>5.= 4/3*100</t>
  </si>
  <si>
    <t xml:space="preserve">Prihodi za posebne namjene </t>
  </si>
  <si>
    <t xml:space="preserve">Materijal i sirovine </t>
  </si>
  <si>
    <t xml:space="preserve">Ostala nematerijalna imovina </t>
  </si>
  <si>
    <t>Uredska oprema i namještaj</t>
  </si>
  <si>
    <t>Knjige, umjetnička djela i ostale izložbene vrijednosti</t>
  </si>
  <si>
    <t>Muzejski izlošci</t>
  </si>
  <si>
    <t>Knjige</t>
  </si>
  <si>
    <t xml:space="preserve">Usluge tekućeg i investicijkog održavanja </t>
  </si>
  <si>
    <t xml:space="preserve">Zdravstvene i veterinarske usluge </t>
  </si>
  <si>
    <t>Materijal i sirovine</t>
  </si>
  <si>
    <t>Službena, radna i zaštitna odjeća i obuća</t>
  </si>
  <si>
    <t xml:space="preserve">Oznaka IF </t>
  </si>
  <si>
    <t xml:space="preserve">Naziv izvora finaciranja </t>
  </si>
  <si>
    <t>Ostvarenje/izvršenje 2021.</t>
  </si>
  <si>
    <t>PRIHODI</t>
  </si>
  <si>
    <t>RASHODI</t>
  </si>
  <si>
    <t>Vlastiti prihodi</t>
  </si>
  <si>
    <t>ODNOS</t>
  </si>
  <si>
    <t>6.=4/3*100</t>
  </si>
  <si>
    <t>Izvorni plan 2022</t>
  </si>
  <si>
    <t>Tekući plan 2022</t>
  </si>
  <si>
    <t xml:space="preserve">Ostvarenje/izvršenje 2022. </t>
  </si>
  <si>
    <t>Ostvarenje/izvršenje 2022.</t>
  </si>
  <si>
    <t xml:space="preserve">Prihodi iz nadležnog proračuna za financiranje redovnih materijalnih rashoda </t>
  </si>
  <si>
    <t xml:space="preserve">Prihodi iz nadležnog proračuna za financiranje programa </t>
  </si>
  <si>
    <t>6413</t>
  </si>
  <si>
    <t>Kamate na oročena sredstva i depozite po viđenju</t>
  </si>
  <si>
    <t>6415</t>
  </si>
  <si>
    <t>Prihodi od pozitivnih tečajnih razlika i razlika zbog primjene valutne klauzule</t>
  </si>
  <si>
    <t>6614</t>
  </si>
  <si>
    <t>Prihodi od prodaje proizvoda i robe</t>
  </si>
  <si>
    <t>6615</t>
  </si>
  <si>
    <t>Prihodi od pruženih usluga</t>
  </si>
  <si>
    <t>Kamate na oročena sredstva i depozite po viđenju i  prihodi od zateznih kamata</t>
  </si>
  <si>
    <t>Konto prihoda/primitaka</t>
  </si>
  <si>
    <t>Naziv konta</t>
  </si>
  <si>
    <t xml:space="preserve">Izvori </t>
  </si>
  <si>
    <t>6324</t>
  </si>
  <si>
    <t>Kapitalne pomoći od institucija i tijela  EU</t>
  </si>
  <si>
    <t xml:space="preserve">Prihodi za financiranje programa </t>
  </si>
  <si>
    <t>6.</t>
  </si>
  <si>
    <t>7.</t>
  </si>
  <si>
    <t>8=7/4*100</t>
  </si>
  <si>
    <t>9=7/6*100</t>
  </si>
  <si>
    <t xml:space="preserve">Troškovi sudskih postupaka </t>
  </si>
  <si>
    <t xml:space="preserve">Ostale zatezne kamate </t>
  </si>
  <si>
    <t xml:space="preserve">Roba 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</si>
  <si>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</si>
  <si>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</si>
  <si>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</si>
  <si>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</si>
  <si>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</si>
  <si>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</si>
  <si>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</si>
  <si>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</si>
  <si>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4124</t>
  </si>
  <si>
    <t>Ostala prava</t>
  </si>
  <si>
    <t>4221</t>
  </si>
  <si>
    <t xml:space="preserve">Oprema </t>
  </si>
  <si>
    <t>4511</t>
  </si>
  <si>
    <t>Dodatna ulaganja na građevinskim objektima</t>
  </si>
  <si>
    <t>7.= 6/5*100</t>
  </si>
  <si>
    <t>Izvorni plan 2022.</t>
  </si>
  <si>
    <t>Tekući plan 2022.</t>
  </si>
  <si>
    <t>Pomoći od međunarodnih organizacija te institucija i tijela EU</t>
  </si>
  <si>
    <t xml:space="preserve">Prihodi po posebnim propisima </t>
  </si>
  <si>
    <t>Ostali nespomenuti prihodi</t>
  </si>
  <si>
    <t>Pomoći proračunu iz drugih proračuna</t>
  </si>
  <si>
    <t xml:space="preserve"> Tekuće pomoći iz gradskih proračuna</t>
  </si>
  <si>
    <t>Licence</t>
  </si>
  <si>
    <t>Opći prihodi i primici</t>
  </si>
  <si>
    <t>Ostali prihodi za posebne namjene</t>
  </si>
  <si>
    <t xml:space="preserve">Ostale pomoći i darovnice </t>
  </si>
  <si>
    <t>Ostali programi EU-Fond solidarnosti Europske unije - potres ožujak 2020.</t>
  </si>
  <si>
    <t>Plaće</t>
  </si>
  <si>
    <t>Doprinosi na plaće</t>
  </si>
  <si>
    <t>Naknade troškova zaposlenima</t>
  </si>
  <si>
    <t>Rashodi za usluge</t>
  </si>
  <si>
    <t>Ostali nespomenuti rashodi poslovanja</t>
  </si>
  <si>
    <t>Ostali financijski rashodi</t>
  </si>
  <si>
    <t>Nematerijalna imovina</t>
  </si>
  <si>
    <t>Postrojenja i oprema</t>
  </si>
  <si>
    <t xml:space="preserve">PO PROGRAMSKOJ, EKONOMSKOJ KLASIFIKACIJI I IZVORIMA FINANCIRANJA </t>
  </si>
  <si>
    <t>ZA REDOVNE MATERIJALNE RASHODE PO EKONOMSKOJ KLASIFIKACIJI I IZVORIMA FINANCIRANJA</t>
  </si>
  <si>
    <t>Rashodi za nabavu proizvedene dugotrajne imovine</t>
  </si>
  <si>
    <t>Materijalni rashodi</t>
  </si>
  <si>
    <t>Rashodi za nabavu neproizvedene dugotrajne imovine</t>
  </si>
  <si>
    <t>Rashodi za dodatna ulaganja na nefinancijskoj imovini</t>
  </si>
  <si>
    <t xml:space="preserve">POSEBNI DIO </t>
  </si>
  <si>
    <t>Prihodi iz nadležnog proračuna i od HZZO-a temeljem ugovornih obveza</t>
  </si>
  <si>
    <t>Prihodi od imovine</t>
  </si>
  <si>
    <t>Prihodi od prodaje proizvoda i robe te pruženih usluga i prihodi od donacija</t>
  </si>
  <si>
    <t>Prihodi od upravnih i administrativnih pristojbi, pristojbi po posebnim propisima i naknada</t>
  </si>
  <si>
    <t>rihodi od prodaje proizvoda i robe te pruženih usluga i prihodi od donacija</t>
  </si>
  <si>
    <t>Pomoći iz inozemstva i od subjekata unutar općeg proračuna</t>
  </si>
  <si>
    <t>Prihodi od prodaje proizvoda i robe te pruženih usluga</t>
  </si>
  <si>
    <t>Financijski rashodi</t>
  </si>
  <si>
    <t>OPĆI DIO PO IZVORIMA FINANCIRRANJA</t>
  </si>
  <si>
    <t>IZVJEŠTAJ O IZVRŠENJU FINANCIJSKOG PLANA HRVATSKOG POVIJESNOG MUZEJA ZA RAZDOBLJE OD 01.01.2022. DO 30.06.2022. GODINE</t>
  </si>
  <si>
    <t>ZA FOND SOLIDARNOSTI EUROPSKE UNIJE - POTRES OŽUJAK 2020. PO EKONOMSKOJ KLASIFIKACIJI I IZVORIMA FINANCIRANJA</t>
  </si>
  <si>
    <t xml:space="preserve">Prihodi od prodaje proivedene dugotrajne imovine </t>
  </si>
  <si>
    <t>Prihodi od prodaje postrojenja i opreme</t>
  </si>
  <si>
    <t>Indeks izvšenja u odnosu na prethodnu godinu</t>
  </si>
  <si>
    <t xml:space="preserve">Indeks izvršenja plana </t>
  </si>
  <si>
    <t>RASHODI I IZDATCI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</si>
</sst>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vertical="justify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justify"/>
    </xf>
    <xf numFmtId="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vertical="justify"/>
    </xf>
    <xf numFmtId="4" fontId="1" fillId="0" borderId="1" xfId="0" applyNumberFormat="1" applyFont="1" applyBorder="1"/>
    <xf numFmtId="0" fontId="1" fillId="0" borderId="0" xfId="0" applyFont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vertical="justify"/>
    </xf>
    <xf numFmtId="4" fontId="0" fillId="0" borderId="1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 vertical="justify"/>
    </xf>
    <xf numFmtId="0" fontId="0" fillId="0" borderId="1" xfId="0" applyFill="1" applyBorder="1"/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4" fontId="1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4" fontId="1" fillId="0" borderId="0" xfId="0" applyNumberFormat="1" applyFont="1"/>
    <xf numFmtId="16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justify"/>
    </xf>
    <xf numFmtId="4" fontId="0" fillId="0" borderId="0" xfId="0" applyNumberFormat="1" applyFont="1"/>
    <xf numFmtId="4" fontId="6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2" borderId="1" xfId="0" applyFont="1" applyFill="1" applyBorder="1" applyAlignment="1">
      <alignment vertical="justify"/>
    </xf>
    <xf numFmtId="4" fontId="0" fillId="2" borderId="1" xfId="0" applyNumberFormat="1" applyFont="1" applyFill="1" applyBorder="1"/>
    <xf numFmtId="4" fontId="0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justify"/>
    </xf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164" fontId="0" fillId="0" borderId="0" xfId="0" applyNumberFormat="1" applyFont="1" applyAlignment="1"/>
    <xf numFmtId="0" fontId="0" fillId="2" borderId="1" xfId="0" applyFont="1" applyFill="1" applyBorder="1" applyAlignment="1"/>
    <xf numFmtId="4" fontId="4" fillId="0" borderId="1" xfId="0" applyNumberFormat="1" applyFont="1" applyBorder="1"/>
    <xf numFmtId="4" fontId="4" fillId="0" borderId="0" xfId="0" applyNumberFormat="1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4" fontId="0" fillId="0" borderId="2" xfId="0" applyNumberFormat="1" applyFont="1" applyBorder="1"/>
    <xf numFmtId="4" fontId="0" fillId="0" borderId="2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justify"/>
    </xf>
    <xf numFmtId="0" fontId="1" fillId="0" borderId="0" xfId="0" applyFont="1" applyFill="1"/>
    <xf numFmtId="0" fontId="1" fillId="0" borderId="0" xfId="0" applyFont="1" applyAlignment="1"/>
    <xf numFmtId="0" fontId="0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0" xfId="0" applyFont="1" applyFill="1"/>
    <xf numFmtId="4" fontId="1" fillId="3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1" fillId="3" borderId="1" xfId="0" applyFont="1" applyFill="1" applyBorder="1" applyAlignment="1">
      <alignment horizontal="left"/>
    </xf>
    <xf numFmtId="4" fontId="1" fillId="0" borderId="0" xfId="0" applyNumberFormat="1" applyFont="1" applyFill="1"/>
    <xf numFmtId="0" fontId="1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4" fontId="0" fillId="0" borderId="3" xfId="0" applyNumberFormat="1" applyFont="1" applyBorder="1"/>
    <xf numFmtId="0" fontId="1" fillId="0" borderId="4" xfId="0" applyFont="1" applyFill="1" applyBorder="1"/>
    <xf numFmtId="164" fontId="8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9345-A433-40C8-82A8-D5261E610BEE}">
  <dimension ref="A2:O240"/>
  <sheetViews>
    <sheetView tabSelected="1" topLeftCell="A140" workbookViewId="0">
      <selection activeCell="L149" sqref="L149:O152"/>
    </sheetView>
  </sheetViews>
  <sheetFormatPr defaultRowHeight="15" x14ac:dyDescent="0.25"/>
  <cols>
    <col min="1" max="1" width="9.140625" style="21"/>
    <col min="2" max="2" width="18.5703125" style="21" customWidth="1"/>
    <col min="3" max="3" width="35.5703125" style="21" customWidth="1"/>
    <col min="4" max="4" width="21.28515625" style="21" customWidth="1"/>
    <col min="5" max="5" width="18.5703125" style="21" customWidth="1"/>
    <col min="6" max="6" width="19.85546875" style="21" customWidth="1"/>
    <col min="7" max="7" width="21.5703125" style="21" customWidth="1"/>
    <col min="8" max="9" width="18.5703125" style="21" customWidth="1"/>
    <col min="10" max="11" width="9.140625" style="21"/>
    <col min="12" max="12" width="11.7109375" style="21" bestFit="1" customWidth="1"/>
    <col min="13" max="16384" width="9.140625" style="21"/>
  </cols>
  <sheetData>
    <row r="2" spans="1:12" x14ac:dyDescent="0.25">
      <c r="B2" s="81" t="s">
        <v>0</v>
      </c>
      <c r="C2" s="81"/>
      <c r="D2" s="81"/>
      <c r="E2" s="81"/>
      <c r="F2" s="81"/>
      <c r="G2" s="81"/>
      <c r="H2" s="81"/>
      <c r="I2" s="81"/>
    </row>
    <row r="3" spans="1:12" x14ac:dyDescent="0.25">
      <c r="A3" s="81" t="s">
        <v>181</v>
      </c>
      <c r="B3" s="81"/>
      <c r="C3" s="81"/>
      <c r="D3" s="81"/>
      <c r="E3" s="81"/>
      <c r="F3" s="81"/>
      <c r="G3" s="81"/>
      <c r="H3" s="81"/>
      <c r="I3" s="81"/>
    </row>
    <row r="4" spans="1:12" x14ac:dyDescent="0.25">
      <c r="A4" s="81" t="s">
        <v>166</v>
      </c>
      <c r="B4" s="81"/>
      <c r="C4" s="81"/>
      <c r="D4" s="81"/>
      <c r="E4" s="81"/>
      <c r="F4" s="81"/>
      <c r="G4" s="81"/>
      <c r="H4" s="81"/>
      <c r="I4" s="81"/>
    </row>
    <row r="5" spans="1:12" x14ac:dyDescent="0.25">
      <c r="B5" s="57"/>
      <c r="C5" s="57"/>
      <c r="D5" s="57"/>
      <c r="E5" s="57"/>
      <c r="F5" s="57"/>
      <c r="G5" s="57"/>
      <c r="H5" s="57"/>
      <c r="I5" s="57"/>
    </row>
    <row r="6" spans="1:12" x14ac:dyDescent="0.25">
      <c r="A6" s="81" t="s">
        <v>18</v>
      </c>
      <c r="B6" s="81"/>
      <c r="C6" s="81"/>
      <c r="D6" s="81"/>
      <c r="E6" s="81"/>
      <c r="F6" s="81"/>
      <c r="G6" s="81"/>
      <c r="H6" s="81"/>
      <c r="I6" s="81"/>
    </row>
    <row r="8" spans="1:12" ht="45" x14ac:dyDescent="0.25">
      <c r="A8" s="6" t="s">
        <v>119</v>
      </c>
      <c r="B8" s="4" t="s">
        <v>117</v>
      </c>
      <c r="C8" s="4" t="s">
        <v>118</v>
      </c>
      <c r="D8" s="4" t="s">
        <v>96</v>
      </c>
      <c r="E8" s="4" t="s">
        <v>145</v>
      </c>
      <c r="F8" s="4" t="s">
        <v>146</v>
      </c>
      <c r="G8" s="4" t="s">
        <v>104</v>
      </c>
      <c r="H8" s="4" t="s">
        <v>185</v>
      </c>
      <c r="I8" s="4" t="s">
        <v>186</v>
      </c>
    </row>
    <row r="9" spans="1:12" x14ac:dyDescent="0.25">
      <c r="A9" s="32" t="s">
        <v>7</v>
      </c>
      <c r="B9" s="32" t="s">
        <v>8</v>
      </c>
      <c r="C9" s="32" t="s">
        <v>9</v>
      </c>
      <c r="D9" s="32" t="s">
        <v>10</v>
      </c>
      <c r="E9" s="32" t="s">
        <v>11</v>
      </c>
      <c r="F9" s="32" t="s">
        <v>123</v>
      </c>
      <c r="G9" s="32" t="s">
        <v>124</v>
      </c>
      <c r="H9" s="32" t="s">
        <v>125</v>
      </c>
      <c r="I9" s="32" t="s">
        <v>126</v>
      </c>
    </row>
    <row r="10" spans="1:12" ht="18" customHeight="1" x14ac:dyDescent="0.25">
      <c r="A10" s="40">
        <v>11</v>
      </c>
      <c r="B10" s="44" t="s">
        <v>153</v>
      </c>
      <c r="C10" s="45"/>
      <c r="D10" s="45"/>
      <c r="E10" s="45"/>
      <c r="F10" s="45"/>
      <c r="G10" s="45"/>
      <c r="H10" s="45"/>
      <c r="I10" s="45"/>
    </row>
    <row r="11" spans="1:12" s="64" customFormat="1" ht="18" customHeight="1" x14ac:dyDescent="0.25">
      <c r="A11" s="37"/>
      <c r="B11" s="36">
        <v>67</v>
      </c>
      <c r="C11" s="9" t="s">
        <v>172</v>
      </c>
      <c r="D11" s="60">
        <f>+D12+D14</f>
        <v>3054692.17</v>
      </c>
      <c r="E11" s="60">
        <f t="shared" ref="E11:G11" si="0">+E12+E14</f>
        <v>3915327.9049999998</v>
      </c>
      <c r="F11" s="60">
        <f>+F12+F14</f>
        <v>4625607.38</v>
      </c>
      <c r="G11" s="60">
        <f t="shared" si="0"/>
        <v>3092100.1500000004</v>
      </c>
      <c r="H11" s="10">
        <f>+G11/D11*100</f>
        <v>101.22460719176168</v>
      </c>
      <c r="I11" s="10">
        <f t="shared" ref="I11:I16" si="1">+G11/F11*100</f>
        <v>66.847440692210242</v>
      </c>
    </row>
    <row r="12" spans="1:12" s="9" customFormat="1" ht="45" x14ac:dyDescent="0.25">
      <c r="A12" s="6"/>
      <c r="B12" s="6">
        <v>671</v>
      </c>
      <c r="C12" s="7" t="s">
        <v>106</v>
      </c>
      <c r="D12" s="8">
        <f>+D13</f>
        <v>2647146.15</v>
      </c>
      <c r="E12" s="8">
        <f>+E13</f>
        <v>3037077.9049999998</v>
      </c>
      <c r="F12" s="8">
        <f>+F13</f>
        <v>3665638.62</v>
      </c>
      <c r="G12" s="8">
        <f>+G13</f>
        <v>2747371.7600000002</v>
      </c>
      <c r="H12" s="10">
        <f>+G12/D12*100</f>
        <v>103.78617591627876</v>
      </c>
      <c r="I12" s="10">
        <f>+G12/F12*100</f>
        <v>74.94933474920667</v>
      </c>
    </row>
    <row r="13" spans="1:12" ht="30" x14ac:dyDescent="0.25">
      <c r="A13" s="12"/>
      <c r="B13" s="12">
        <v>6711</v>
      </c>
      <c r="C13" s="13" t="s">
        <v>15</v>
      </c>
      <c r="D13" s="14">
        <v>2647146.15</v>
      </c>
      <c r="E13" s="14">
        <v>3037077.9049999998</v>
      </c>
      <c r="F13" s="14">
        <v>3665638.62</v>
      </c>
      <c r="G13" s="79">
        <v>2747371.7600000002</v>
      </c>
      <c r="H13" s="20">
        <f>+G13/D13*100</f>
        <v>103.78617591627876</v>
      </c>
      <c r="I13" s="20">
        <f t="shared" si="1"/>
        <v>74.94933474920667</v>
      </c>
      <c r="L13" s="34"/>
    </row>
    <row r="14" spans="1:12" ht="30" customHeight="1" x14ac:dyDescent="0.25">
      <c r="A14" s="12"/>
      <c r="B14" s="6">
        <v>671</v>
      </c>
      <c r="C14" s="7" t="s">
        <v>107</v>
      </c>
      <c r="D14" s="8">
        <f>+D15+D16</f>
        <v>407546.02</v>
      </c>
      <c r="E14" s="8">
        <f>+E15+E16</f>
        <v>878250</v>
      </c>
      <c r="F14" s="8">
        <f>+F15+F16</f>
        <v>959968.76</v>
      </c>
      <c r="G14" s="8">
        <f>+G15+G16</f>
        <v>344728.39</v>
      </c>
      <c r="H14" s="10">
        <f>+G14/D14*100</f>
        <v>84.586371374697762</v>
      </c>
      <c r="I14" s="10">
        <f t="shared" si="1"/>
        <v>35.910375875148269</v>
      </c>
      <c r="K14" s="34"/>
    </row>
    <row r="15" spans="1:12" ht="33.75" customHeight="1" x14ac:dyDescent="0.25">
      <c r="A15" s="12"/>
      <c r="B15" s="12">
        <v>6711</v>
      </c>
      <c r="C15" s="13" t="s">
        <v>15</v>
      </c>
      <c r="D15" s="14">
        <v>239149.53</v>
      </c>
      <c r="E15" s="14">
        <v>331552.76</v>
      </c>
      <c r="F15" s="14">
        <v>755052.26</v>
      </c>
      <c r="G15" s="14">
        <v>219125.35</v>
      </c>
      <c r="H15" s="20">
        <f>+G15/D15*100</f>
        <v>91.626920613224712</v>
      </c>
      <c r="I15" s="20">
        <f>+G15/F15*100</f>
        <v>29.021216359249092</v>
      </c>
      <c r="K15" s="34"/>
    </row>
    <row r="16" spans="1:12" ht="45" x14ac:dyDescent="0.25">
      <c r="A16" s="12"/>
      <c r="B16" s="12">
        <v>6712</v>
      </c>
      <c r="C16" s="13" t="s">
        <v>80</v>
      </c>
      <c r="D16" s="14">
        <v>168396.49</v>
      </c>
      <c r="E16" s="14">
        <v>546697.24</v>
      </c>
      <c r="F16" s="14">
        <v>204916.5</v>
      </c>
      <c r="G16" s="14">
        <v>125603.03999999998</v>
      </c>
      <c r="H16" s="20">
        <f t="shared" ref="H16" si="2">+G16/D16*100</f>
        <v>74.587682914293524</v>
      </c>
      <c r="I16" s="20">
        <f t="shared" si="1"/>
        <v>61.294742004670191</v>
      </c>
    </row>
    <row r="17" spans="1:15" ht="15.75" customHeight="1" x14ac:dyDescent="0.25">
      <c r="A17" s="40">
        <v>31</v>
      </c>
      <c r="B17" s="40" t="s">
        <v>99</v>
      </c>
      <c r="C17" s="41"/>
      <c r="D17" s="42"/>
      <c r="E17" s="42"/>
      <c r="F17" s="42"/>
      <c r="G17" s="42"/>
      <c r="H17" s="43"/>
      <c r="I17" s="43"/>
    </row>
    <row r="18" spans="1:15" s="64" customFormat="1" ht="15.75" customHeight="1" x14ac:dyDescent="0.25">
      <c r="A18" s="37"/>
      <c r="B18" s="37">
        <v>64</v>
      </c>
      <c r="C18" s="63" t="s">
        <v>173</v>
      </c>
      <c r="D18" s="25">
        <f>+D19</f>
        <v>6.4700000000000006</v>
      </c>
      <c r="E18" s="25">
        <f t="shared" ref="E18:G18" si="3">+E19</f>
        <v>2.5</v>
      </c>
      <c r="F18" s="25">
        <f t="shared" si="3"/>
        <v>50</v>
      </c>
      <c r="G18" s="25">
        <f t="shared" si="3"/>
        <v>8.7799999999999994</v>
      </c>
      <c r="H18" s="10">
        <f t="shared" ref="H18:H28" si="4">+G18/D18*100</f>
        <v>135.70324574961359</v>
      </c>
      <c r="I18" s="10">
        <f>+G18/F18*100</f>
        <v>17.559999999999999</v>
      </c>
    </row>
    <row r="19" spans="1:15" s="9" customFormat="1" ht="45" x14ac:dyDescent="0.25">
      <c r="A19" s="6"/>
      <c r="B19" s="6">
        <v>641</v>
      </c>
      <c r="C19" s="7" t="s">
        <v>116</v>
      </c>
      <c r="D19" s="8">
        <f>+D20+D21</f>
        <v>6.4700000000000006</v>
      </c>
      <c r="E19" s="8">
        <f>+E20+E21</f>
        <v>2.5</v>
      </c>
      <c r="F19" s="8">
        <f>+F20+F21</f>
        <v>50</v>
      </c>
      <c r="G19" s="8">
        <f>+G20+G21</f>
        <v>8.7799999999999994</v>
      </c>
      <c r="H19" s="10">
        <f t="shared" si="4"/>
        <v>135.70324574961359</v>
      </c>
      <c r="I19" s="10">
        <f>+G19/F19*100</f>
        <v>17.559999999999999</v>
      </c>
    </row>
    <row r="20" spans="1:15" ht="23.25" customHeight="1" x14ac:dyDescent="0.25">
      <c r="A20" s="12"/>
      <c r="B20" s="39" t="s">
        <v>108</v>
      </c>
      <c r="C20" s="38" t="s">
        <v>109</v>
      </c>
      <c r="D20" s="38">
        <v>5.03</v>
      </c>
      <c r="E20" s="14">
        <v>1.5</v>
      </c>
      <c r="F20" s="14">
        <v>25</v>
      </c>
      <c r="G20" s="14">
        <v>1.73</v>
      </c>
      <c r="H20" s="20">
        <f t="shared" si="4"/>
        <v>34.393638170974157</v>
      </c>
      <c r="I20" s="20">
        <f t="shared" ref="I20:I24" si="5">+G20/F20*100</f>
        <v>6.92</v>
      </c>
    </row>
    <row r="21" spans="1:15" ht="23.25" customHeight="1" x14ac:dyDescent="0.25">
      <c r="A21" s="12"/>
      <c r="B21" s="39" t="s">
        <v>110</v>
      </c>
      <c r="C21" s="38" t="s">
        <v>111</v>
      </c>
      <c r="D21" s="26">
        <v>1.44</v>
      </c>
      <c r="E21" s="14">
        <v>1</v>
      </c>
      <c r="F21" s="14">
        <v>25</v>
      </c>
      <c r="G21" s="14">
        <v>7.05</v>
      </c>
      <c r="H21" s="20">
        <f t="shared" si="4"/>
        <v>489.58333333333331</v>
      </c>
      <c r="I21" s="20">
        <f t="shared" si="5"/>
        <v>28.199999999999996</v>
      </c>
    </row>
    <row r="22" spans="1:15" s="9" customFormat="1" ht="23.25" customHeight="1" x14ac:dyDescent="0.25">
      <c r="A22" s="6"/>
      <c r="B22" s="36">
        <v>66</v>
      </c>
      <c r="C22" s="37" t="s">
        <v>174</v>
      </c>
      <c r="D22" s="25">
        <f>+D23</f>
        <v>30027</v>
      </c>
      <c r="E22" s="25">
        <f t="shared" ref="E22:G22" si="6">+E23</f>
        <v>20601.5</v>
      </c>
      <c r="F22" s="25">
        <f t="shared" si="6"/>
        <v>33910</v>
      </c>
      <c r="G22" s="25">
        <f t="shared" si="6"/>
        <v>33347.68</v>
      </c>
      <c r="H22" s="10">
        <f t="shared" si="4"/>
        <v>111.05898025110734</v>
      </c>
      <c r="I22" s="10">
        <f t="shared" si="5"/>
        <v>98.341728103804201</v>
      </c>
      <c r="M22" s="29"/>
    </row>
    <row r="23" spans="1:15" s="9" customFormat="1" ht="23.25" customHeight="1" x14ac:dyDescent="0.25">
      <c r="A23" s="6"/>
      <c r="B23" s="36">
        <v>661</v>
      </c>
      <c r="C23" s="37" t="s">
        <v>113</v>
      </c>
      <c r="D23" s="8">
        <f>+D24+D25</f>
        <v>30027</v>
      </c>
      <c r="E23" s="8">
        <f>+E24+E25</f>
        <v>20601.5</v>
      </c>
      <c r="F23" s="8">
        <f>+F24+F25</f>
        <v>33910</v>
      </c>
      <c r="G23" s="8">
        <f>+G24+G25</f>
        <v>33347.68</v>
      </c>
      <c r="H23" s="10">
        <f t="shared" si="4"/>
        <v>111.05898025110734</v>
      </c>
      <c r="I23" s="10">
        <f t="shared" si="5"/>
        <v>98.341728103804201</v>
      </c>
      <c r="L23" s="29"/>
    </row>
    <row r="24" spans="1:15" ht="23.25" customHeight="1" x14ac:dyDescent="0.25">
      <c r="A24" s="12"/>
      <c r="B24" s="39" t="s">
        <v>112</v>
      </c>
      <c r="C24" s="38" t="s">
        <v>113</v>
      </c>
      <c r="D24" s="26">
        <v>4828</v>
      </c>
      <c r="E24" s="14">
        <v>5601.5</v>
      </c>
      <c r="F24" s="14">
        <v>5960</v>
      </c>
      <c r="G24" s="14">
        <v>2117.5</v>
      </c>
      <c r="H24" s="20">
        <f t="shared" si="4"/>
        <v>43.858740679370342</v>
      </c>
      <c r="I24" s="20">
        <f t="shared" si="5"/>
        <v>35.528523489932887</v>
      </c>
      <c r="L24" s="34"/>
      <c r="M24" s="34"/>
      <c r="N24" s="34"/>
      <c r="O24" s="34"/>
    </row>
    <row r="25" spans="1:15" ht="23.25" customHeight="1" x14ac:dyDescent="0.25">
      <c r="A25" s="12"/>
      <c r="B25" s="39" t="s">
        <v>114</v>
      </c>
      <c r="C25" s="38" t="s">
        <v>115</v>
      </c>
      <c r="D25" s="26">
        <v>25199</v>
      </c>
      <c r="E25" s="14">
        <v>15000</v>
      </c>
      <c r="F25" s="14">
        <v>27950</v>
      </c>
      <c r="G25" s="14">
        <v>31230.18</v>
      </c>
      <c r="H25" s="20">
        <f t="shared" si="4"/>
        <v>123.93420373824358</v>
      </c>
      <c r="I25" s="20">
        <f>+G25/F25*100</f>
        <v>111.73588550983899</v>
      </c>
    </row>
    <row r="26" spans="1:15" s="9" customFormat="1" ht="23.25" customHeight="1" x14ac:dyDescent="0.25">
      <c r="A26" s="6"/>
      <c r="B26" s="36">
        <v>72</v>
      </c>
      <c r="C26" s="37" t="s">
        <v>183</v>
      </c>
      <c r="D26" s="25">
        <f>+D28</f>
        <v>2000</v>
      </c>
      <c r="E26" s="25">
        <f t="shared" ref="E26:G26" si="7">+E28</f>
        <v>0</v>
      </c>
      <c r="F26" s="25">
        <f t="shared" si="7"/>
        <v>0</v>
      </c>
      <c r="G26" s="25">
        <f t="shared" si="7"/>
        <v>0</v>
      </c>
      <c r="H26" s="10">
        <f t="shared" si="4"/>
        <v>0</v>
      </c>
      <c r="I26" s="10" t="e">
        <f>+G26/F26*100</f>
        <v>#DIV/0!</v>
      </c>
    </row>
    <row r="27" spans="1:15" s="9" customFormat="1" ht="23.25" customHeight="1" x14ac:dyDescent="0.25">
      <c r="A27" s="6"/>
      <c r="B27" s="36">
        <v>722</v>
      </c>
      <c r="C27" s="37" t="s">
        <v>184</v>
      </c>
      <c r="D27" s="25">
        <f>+D28</f>
        <v>2000</v>
      </c>
      <c r="E27" s="25">
        <f t="shared" ref="E27:G27" si="8">+E28</f>
        <v>0</v>
      </c>
      <c r="F27" s="25">
        <f t="shared" si="8"/>
        <v>0</v>
      </c>
      <c r="G27" s="25">
        <f t="shared" si="8"/>
        <v>0</v>
      </c>
      <c r="H27" s="10">
        <f t="shared" si="4"/>
        <v>0</v>
      </c>
      <c r="I27" s="10" t="e">
        <f>+G27/F27*100</f>
        <v>#DIV/0!</v>
      </c>
    </row>
    <row r="28" spans="1:15" ht="23.25" customHeight="1" x14ac:dyDescent="0.25">
      <c r="A28" s="12"/>
      <c r="B28" s="39">
        <v>7221</v>
      </c>
      <c r="C28" s="38" t="s">
        <v>86</v>
      </c>
      <c r="D28" s="26">
        <v>2000</v>
      </c>
      <c r="E28" s="14">
        <v>0</v>
      </c>
      <c r="F28" s="14">
        <v>0</v>
      </c>
      <c r="G28" s="14">
        <v>0</v>
      </c>
      <c r="H28" s="10">
        <f t="shared" si="4"/>
        <v>0</v>
      </c>
      <c r="I28" s="10" t="e">
        <f>+G28/F28*100</f>
        <v>#DIV/0!</v>
      </c>
    </row>
    <row r="29" spans="1:15" ht="12.75" customHeight="1" x14ac:dyDescent="0.25">
      <c r="A29" s="40">
        <v>43</v>
      </c>
      <c r="B29" s="40" t="s">
        <v>154</v>
      </c>
      <c r="C29" s="46"/>
      <c r="D29" s="42"/>
      <c r="E29" s="42"/>
      <c r="F29" s="42"/>
      <c r="G29" s="42"/>
      <c r="H29" s="43"/>
      <c r="I29" s="43"/>
    </row>
    <row r="30" spans="1:15" s="64" customFormat="1" ht="23.25" customHeight="1" x14ac:dyDescent="0.25">
      <c r="A30" s="37"/>
      <c r="B30" s="37">
        <v>65</v>
      </c>
      <c r="C30" s="37" t="s">
        <v>175</v>
      </c>
      <c r="D30" s="25">
        <f>+D31</f>
        <v>1545</v>
      </c>
      <c r="E30" s="25">
        <f t="shared" ref="E30:G30" si="9">+E31</f>
        <v>9000</v>
      </c>
      <c r="F30" s="25">
        <f t="shared" si="9"/>
        <v>9000</v>
      </c>
      <c r="G30" s="25">
        <f t="shared" si="9"/>
        <v>9992.91</v>
      </c>
      <c r="H30" s="10">
        <f>+G30/D30*100</f>
        <v>646.79029126213595</v>
      </c>
      <c r="I30" s="10">
        <f>+G30/F30*100</f>
        <v>111.03233333333333</v>
      </c>
    </row>
    <row r="31" spans="1:15" s="9" customFormat="1" ht="28.5" customHeight="1" x14ac:dyDescent="0.25">
      <c r="A31" s="6"/>
      <c r="B31" s="6">
        <v>652</v>
      </c>
      <c r="C31" s="7" t="s">
        <v>83</v>
      </c>
      <c r="D31" s="8">
        <f>+D32</f>
        <v>1545</v>
      </c>
      <c r="E31" s="8">
        <f>+E32</f>
        <v>9000</v>
      </c>
      <c r="F31" s="8">
        <f t="shared" ref="F31:G31" si="10">+F32</f>
        <v>9000</v>
      </c>
      <c r="G31" s="8">
        <f t="shared" si="10"/>
        <v>9992.91</v>
      </c>
      <c r="H31" s="10">
        <f>+G31/D31*100</f>
        <v>646.79029126213595</v>
      </c>
      <c r="I31" s="10">
        <f>+G31/F31*100</f>
        <v>111.03233333333333</v>
      </c>
    </row>
    <row r="32" spans="1:15" ht="30" x14ac:dyDescent="0.25">
      <c r="A32" s="12"/>
      <c r="B32" s="12">
        <v>6526</v>
      </c>
      <c r="C32" s="13" t="s">
        <v>81</v>
      </c>
      <c r="D32" s="14">
        <v>1545</v>
      </c>
      <c r="E32" s="14">
        <v>9000</v>
      </c>
      <c r="F32" s="14">
        <v>9000</v>
      </c>
      <c r="G32" s="14">
        <v>9992.91</v>
      </c>
      <c r="H32" s="20">
        <f>+G32/D32*100</f>
        <v>646.79029126213595</v>
      </c>
      <c r="I32" s="20">
        <f>+G32/F32*100</f>
        <v>111.03233333333333</v>
      </c>
    </row>
    <row r="33" spans="1:12" x14ac:dyDescent="0.25">
      <c r="A33" s="46"/>
      <c r="B33" s="40" t="s">
        <v>122</v>
      </c>
      <c r="C33" s="41"/>
      <c r="D33" s="42"/>
      <c r="E33" s="42"/>
      <c r="F33" s="42"/>
      <c r="G33" s="42"/>
      <c r="H33" s="43"/>
      <c r="I33" s="43"/>
    </row>
    <row r="34" spans="1:12" ht="20.25" customHeight="1" x14ac:dyDescent="0.25">
      <c r="A34" s="40">
        <v>31</v>
      </c>
      <c r="B34" s="40" t="s">
        <v>99</v>
      </c>
      <c r="C34" s="41"/>
      <c r="D34" s="47"/>
      <c r="E34" s="47"/>
      <c r="F34" s="47"/>
      <c r="G34" s="47"/>
      <c r="H34" s="48"/>
      <c r="I34" s="48"/>
    </row>
    <row r="35" spans="1:12" s="64" customFormat="1" ht="20.25" customHeight="1" x14ac:dyDescent="0.25">
      <c r="A35" s="37"/>
      <c r="B35" s="37">
        <v>66</v>
      </c>
      <c r="C35" s="9" t="s">
        <v>176</v>
      </c>
      <c r="D35" s="25">
        <f>+D36</f>
        <v>0</v>
      </c>
      <c r="E35" s="25">
        <f t="shared" ref="E35:G35" si="11">+E36</f>
        <v>400</v>
      </c>
      <c r="F35" s="25">
        <f t="shared" si="11"/>
        <v>400</v>
      </c>
      <c r="G35" s="25">
        <f t="shared" si="11"/>
        <v>0</v>
      </c>
      <c r="H35" s="10" t="e">
        <f>+G35/D35*100</f>
        <v>#DIV/0!</v>
      </c>
      <c r="I35" s="10">
        <f>+G35/F35*100</f>
        <v>0</v>
      </c>
    </row>
    <row r="36" spans="1:12" s="64" customFormat="1" ht="20.25" customHeight="1" x14ac:dyDescent="0.25">
      <c r="A36" s="37"/>
      <c r="B36" s="37">
        <v>661</v>
      </c>
      <c r="C36" s="63" t="s">
        <v>113</v>
      </c>
      <c r="D36" s="25">
        <f>+D37</f>
        <v>0</v>
      </c>
      <c r="E36" s="25">
        <f t="shared" ref="E36:G36" si="12">+E37</f>
        <v>400</v>
      </c>
      <c r="F36" s="25">
        <f t="shared" si="12"/>
        <v>400</v>
      </c>
      <c r="G36" s="25">
        <f t="shared" si="12"/>
        <v>0</v>
      </c>
      <c r="H36" s="10" t="e">
        <f>+G36/D36*100</f>
        <v>#DIV/0!</v>
      </c>
      <c r="I36" s="10">
        <f>+G36/F36*100</f>
        <v>0</v>
      </c>
    </row>
    <row r="37" spans="1:12" ht="29.25" customHeight="1" x14ac:dyDescent="0.25">
      <c r="A37" s="12"/>
      <c r="B37" s="39" t="s">
        <v>114</v>
      </c>
      <c r="C37" s="38" t="s">
        <v>115</v>
      </c>
      <c r="D37" s="61">
        <v>0</v>
      </c>
      <c r="E37" s="14">
        <v>400</v>
      </c>
      <c r="F37" s="14">
        <v>400</v>
      </c>
      <c r="G37" s="61">
        <v>0</v>
      </c>
      <c r="H37" s="62" t="e">
        <v>#DIV/0!</v>
      </c>
      <c r="I37" s="62">
        <v>0</v>
      </c>
    </row>
    <row r="38" spans="1:12" s="9" customFormat="1" ht="18" customHeight="1" x14ac:dyDescent="0.25">
      <c r="A38" s="40">
        <v>52</v>
      </c>
      <c r="B38" s="40" t="s">
        <v>155</v>
      </c>
      <c r="C38" s="49"/>
      <c r="D38" s="47"/>
      <c r="E38" s="47"/>
      <c r="F38" s="47"/>
      <c r="G38" s="47"/>
      <c r="H38" s="48"/>
      <c r="I38" s="48"/>
    </row>
    <row r="39" spans="1:12" s="64" customFormat="1" ht="31.5" customHeight="1" x14ac:dyDescent="0.25">
      <c r="A39" s="37"/>
      <c r="B39" s="37">
        <v>63</v>
      </c>
      <c r="C39" s="63" t="s">
        <v>177</v>
      </c>
      <c r="D39" s="25">
        <f>+D40</f>
        <v>0</v>
      </c>
      <c r="E39" s="25">
        <f t="shared" ref="E39:G39" si="13">+E40</f>
        <v>25000</v>
      </c>
      <c r="F39" s="25">
        <f t="shared" si="13"/>
        <v>47737.5</v>
      </c>
      <c r="G39" s="25">
        <f t="shared" si="13"/>
        <v>0</v>
      </c>
      <c r="H39" s="10" t="e">
        <f>+G39/D39*100</f>
        <v>#DIV/0!</v>
      </c>
      <c r="I39" s="10">
        <f>+G39/F39*100</f>
        <v>0</v>
      </c>
    </row>
    <row r="40" spans="1:12" s="9" customFormat="1" x14ac:dyDescent="0.25">
      <c r="A40" s="6"/>
      <c r="B40" s="6">
        <v>633</v>
      </c>
      <c r="C40" s="7" t="s">
        <v>150</v>
      </c>
      <c r="D40" s="8">
        <f>+D41</f>
        <v>0</v>
      </c>
      <c r="E40" s="8">
        <f>+E41</f>
        <v>25000</v>
      </c>
      <c r="F40" s="8">
        <f>+F41</f>
        <v>47737.5</v>
      </c>
      <c r="G40" s="8">
        <f>+G41</f>
        <v>0</v>
      </c>
      <c r="H40" s="10" t="e">
        <f>+G40/D40*100</f>
        <v>#DIV/0!</v>
      </c>
      <c r="I40" s="10">
        <f>+G40/F40*100</f>
        <v>0</v>
      </c>
    </row>
    <row r="41" spans="1:12" s="9" customFormat="1" ht="29.25" customHeight="1" x14ac:dyDescent="0.25">
      <c r="A41" s="6"/>
      <c r="B41" s="39">
        <v>6331</v>
      </c>
      <c r="C41" s="38" t="s">
        <v>151</v>
      </c>
      <c r="D41" s="14">
        <v>0</v>
      </c>
      <c r="E41" s="14">
        <v>25000</v>
      </c>
      <c r="F41" s="14">
        <v>47737.5</v>
      </c>
      <c r="G41" s="14">
        <v>0</v>
      </c>
      <c r="H41" s="20" t="e">
        <f>+G41/D41*100</f>
        <v>#DIV/0!</v>
      </c>
      <c r="I41" s="20">
        <f>+G41/F41*100</f>
        <v>0</v>
      </c>
    </row>
    <row r="42" spans="1:12" ht="24" customHeight="1" x14ac:dyDescent="0.25">
      <c r="A42" s="50">
        <v>57</v>
      </c>
      <c r="B42" s="40" t="s">
        <v>156</v>
      </c>
      <c r="C42" s="41"/>
      <c r="D42" s="47"/>
      <c r="E42" s="47"/>
      <c r="F42" s="47"/>
      <c r="G42" s="47"/>
      <c r="H42" s="48"/>
      <c r="I42" s="48"/>
    </row>
    <row r="43" spans="1:12" s="64" customFormat="1" ht="34.5" customHeight="1" x14ac:dyDescent="0.25">
      <c r="A43" s="36"/>
      <c r="B43" s="37">
        <v>63</v>
      </c>
      <c r="C43" s="63" t="s">
        <v>177</v>
      </c>
      <c r="D43" s="25">
        <f>+D44</f>
        <v>0</v>
      </c>
      <c r="E43" s="25">
        <f t="shared" ref="E43:G43" si="14">+E44</f>
        <v>19896873.5</v>
      </c>
      <c r="F43" s="25">
        <f t="shared" si="14"/>
        <v>19896873.5</v>
      </c>
      <c r="G43" s="25">
        <f t="shared" si="14"/>
        <v>1665966.88</v>
      </c>
      <c r="H43" s="60" t="e">
        <f>+G43/D43*100</f>
        <v>#DIV/0!</v>
      </c>
      <c r="I43" s="60">
        <f>+G43/F43*100</f>
        <v>8.3730083522921319</v>
      </c>
      <c r="L43" s="73"/>
    </row>
    <row r="44" spans="1:12" s="64" customFormat="1" ht="29.25" customHeight="1" x14ac:dyDescent="0.25">
      <c r="A44" s="36"/>
      <c r="B44" s="37">
        <v>632</v>
      </c>
      <c r="C44" s="63" t="s">
        <v>147</v>
      </c>
      <c r="D44" s="25">
        <f>+D45</f>
        <v>0</v>
      </c>
      <c r="E44" s="25">
        <f t="shared" ref="E44:F44" si="15">+E45</f>
        <v>19896873.5</v>
      </c>
      <c r="F44" s="25">
        <f t="shared" si="15"/>
        <v>19896873.5</v>
      </c>
      <c r="G44" s="25">
        <f>+G45</f>
        <v>1665966.88</v>
      </c>
      <c r="H44" s="60" t="e">
        <f>+G44/D44*100</f>
        <v>#DIV/0!</v>
      </c>
      <c r="I44" s="60">
        <f>+G44/F44*100</f>
        <v>8.3730083522921319</v>
      </c>
    </row>
    <row r="45" spans="1:12" ht="24" customHeight="1" x14ac:dyDescent="0.25">
      <c r="A45" s="12"/>
      <c r="B45" s="39" t="s">
        <v>120</v>
      </c>
      <c r="C45" s="38" t="s">
        <v>121</v>
      </c>
      <c r="D45" s="14">
        <v>0</v>
      </c>
      <c r="E45" s="14">
        <v>19896873.5</v>
      </c>
      <c r="F45" s="14">
        <v>19896873.5</v>
      </c>
      <c r="G45" s="14">
        <v>1665966.88</v>
      </c>
      <c r="H45" s="20" t="e">
        <f>+G45/D45*100</f>
        <v>#DIV/0!</v>
      </c>
      <c r="I45" s="20">
        <f>+G45/F45*100</f>
        <v>8.3730083522921319</v>
      </c>
    </row>
    <row r="46" spans="1:12" s="9" customFormat="1" ht="24.75" customHeight="1" x14ac:dyDescent="0.25">
      <c r="A46" s="40"/>
      <c r="B46" s="82" t="s">
        <v>17</v>
      </c>
      <c r="C46" s="82"/>
      <c r="D46" s="47">
        <f>+D44+D40+D36+D31+D23+D19+D14+D12+D28</f>
        <v>3088270.6399999997</v>
      </c>
      <c r="E46" s="47">
        <f t="shared" ref="E46:G46" si="16">+E44+E40+E36+E31+E23+E19+E14+E12+E28</f>
        <v>23867205.405000001</v>
      </c>
      <c r="F46" s="47">
        <f>+F44+F40+F36+F31+F23+F19+F14+F12+F28</f>
        <v>24613578.380000003</v>
      </c>
      <c r="G46" s="47">
        <f t="shared" si="16"/>
        <v>4801416.4000000004</v>
      </c>
      <c r="H46" s="48">
        <f>+G46/D46*100</f>
        <v>155.47265637314743</v>
      </c>
      <c r="I46" s="48">
        <f>+G46/F46*100</f>
        <v>19.507185529355766</v>
      </c>
    </row>
    <row r="47" spans="1:12" s="9" customFormat="1" ht="25.5" customHeight="1" x14ac:dyDescent="0.25">
      <c r="A47" s="40"/>
      <c r="B47" s="82"/>
      <c r="C47" s="82"/>
      <c r="D47" s="47"/>
      <c r="E47" s="47"/>
      <c r="F47" s="47"/>
      <c r="G47" s="47"/>
      <c r="H47" s="50"/>
      <c r="I47" s="48"/>
    </row>
    <row r="50" spans="1:12" x14ac:dyDescent="0.25">
      <c r="B50" s="81" t="s">
        <v>19</v>
      </c>
      <c r="C50" s="81"/>
      <c r="D50" s="81"/>
      <c r="E50" s="81"/>
      <c r="F50" s="81"/>
      <c r="G50" s="81"/>
      <c r="H50" s="81"/>
      <c r="I50" s="81"/>
    </row>
    <row r="51" spans="1:12" x14ac:dyDescent="0.25">
      <c r="B51" s="57"/>
      <c r="C51" s="57"/>
      <c r="D51" s="57"/>
      <c r="E51" s="57"/>
      <c r="F51" s="57"/>
      <c r="G51" s="57"/>
      <c r="H51" s="57"/>
      <c r="I51" s="57"/>
    </row>
    <row r="53" spans="1:12" ht="45" x14ac:dyDescent="0.25">
      <c r="A53" s="6" t="s">
        <v>119</v>
      </c>
      <c r="B53" s="4" t="s">
        <v>117</v>
      </c>
      <c r="C53" s="4" t="s">
        <v>118</v>
      </c>
      <c r="D53" s="4" t="s">
        <v>96</v>
      </c>
      <c r="E53" s="4" t="s">
        <v>145</v>
      </c>
      <c r="F53" s="4" t="s">
        <v>146</v>
      </c>
      <c r="G53" s="4" t="s">
        <v>104</v>
      </c>
      <c r="H53" s="4" t="s">
        <v>185</v>
      </c>
      <c r="I53" s="4" t="s">
        <v>186</v>
      </c>
    </row>
    <row r="54" spans="1:12" x14ac:dyDescent="0.25">
      <c r="A54" s="32" t="s">
        <v>7</v>
      </c>
      <c r="B54" s="32" t="s">
        <v>8</v>
      </c>
      <c r="C54" s="32" t="s">
        <v>9</v>
      </c>
      <c r="D54" s="32" t="s">
        <v>10</v>
      </c>
      <c r="E54" s="32" t="s">
        <v>11</v>
      </c>
      <c r="F54" s="32" t="s">
        <v>123</v>
      </c>
      <c r="G54" s="32" t="s">
        <v>124</v>
      </c>
      <c r="H54" s="32" t="s">
        <v>125</v>
      </c>
      <c r="I54" s="32" t="s">
        <v>126</v>
      </c>
    </row>
    <row r="55" spans="1:12" s="9" customFormat="1" x14ac:dyDescent="0.25">
      <c r="A55" s="40">
        <v>11</v>
      </c>
      <c r="B55" s="44" t="s">
        <v>153</v>
      </c>
      <c r="C55" s="58"/>
      <c r="D55" s="58"/>
      <c r="E55" s="58"/>
      <c r="F55" s="58"/>
      <c r="G55" s="58"/>
      <c r="H55" s="58"/>
      <c r="I55" s="58"/>
    </row>
    <row r="56" spans="1:12" s="64" customFormat="1" x14ac:dyDescent="0.25">
      <c r="A56" s="37"/>
      <c r="B56" s="36">
        <v>31</v>
      </c>
      <c r="C56" s="74" t="s">
        <v>20</v>
      </c>
      <c r="D56" s="60">
        <f>+D57+D61+D63</f>
        <v>1920985.9000000001</v>
      </c>
      <c r="E56" s="60">
        <f t="shared" ref="E56:G56" si="17">+E57+E61+E63</f>
        <v>2120827.9050000003</v>
      </c>
      <c r="F56" s="60">
        <f t="shared" si="17"/>
        <v>2185380.9</v>
      </c>
      <c r="G56" s="60">
        <f t="shared" si="17"/>
        <v>1724705.75</v>
      </c>
      <c r="H56" s="10">
        <f t="shared" ref="H56:H57" si="18">+G56/D56*100</f>
        <v>89.782322191953611</v>
      </c>
      <c r="I56" s="10">
        <f t="shared" ref="I56:I57" si="19">+G56/F56*100</f>
        <v>78.920143852268495</v>
      </c>
    </row>
    <row r="57" spans="1:12" s="69" customFormat="1" x14ac:dyDescent="0.25">
      <c r="A57" s="67"/>
      <c r="B57" s="68">
        <v>311</v>
      </c>
      <c r="C57" s="72" t="s">
        <v>157</v>
      </c>
      <c r="D57" s="70">
        <f>+D58+D59+D60</f>
        <v>1595369.08</v>
      </c>
      <c r="E57" s="70">
        <f t="shared" ref="E57:G57" si="20">+E58+E59+E60</f>
        <v>1755524.37</v>
      </c>
      <c r="F57" s="70">
        <f t="shared" si="20"/>
        <v>1813294.595</v>
      </c>
      <c r="G57" s="70">
        <f t="shared" si="20"/>
        <v>1412705.4300000002</v>
      </c>
      <c r="H57" s="10">
        <f t="shared" si="18"/>
        <v>88.550382962166978</v>
      </c>
      <c r="I57" s="10">
        <f t="shared" si="19"/>
        <v>77.908213805710929</v>
      </c>
    </row>
    <row r="58" spans="1:12" x14ac:dyDescent="0.25">
      <c r="A58" s="12"/>
      <c r="B58" s="12">
        <v>3111</v>
      </c>
      <c r="C58" s="13" t="s">
        <v>21</v>
      </c>
      <c r="D58" s="14">
        <v>1595051</v>
      </c>
      <c r="E58" s="55">
        <v>1750174.37</v>
      </c>
      <c r="F58" s="55">
        <v>1796294.595</v>
      </c>
      <c r="G58" s="14">
        <v>1396139.58</v>
      </c>
      <c r="H58" s="20">
        <f t="shared" ref="H58:H65" si="21">+G58/D58*100</f>
        <v>87.529463321235497</v>
      </c>
      <c r="I58" s="20">
        <f t="shared" ref="I58:I75" si="22">+G58/F58*100</f>
        <v>77.723307963302091</v>
      </c>
    </row>
    <row r="59" spans="1:12" x14ac:dyDescent="0.25">
      <c r="A59" s="12"/>
      <c r="B59" s="12">
        <v>3113</v>
      </c>
      <c r="C59" s="13" t="s">
        <v>55</v>
      </c>
      <c r="D59" s="14">
        <v>0</v>
      </c>
      <c r="E59" s="55">
        <v>4500</v>
      </c>
      <c r="F59" s="55">
        <v>15000</v>
      </c>
      <c r="G59" s="14">
        <v>14855.25</v>
      </c>
      <c r="H59" s="20" t="e">
        <f t="shared" si="21"/>
        <v>#DIV/0!</v>
      </c>
      <c r="I59" s="20">
        <f t="shared" ref="I59" si="23">+G59/F59*100</f>
        <v>99.034999999999997</v>
      </c>
    </row>
    <row r="60" spans="1:12" x14ac:dyDescent="0.25">
      <c r="A60" s="12"/>
      <c r="B60" s="12">
        <v>3114</v>
      </c>
      <c r="C60" s="13" t="s">
        <v>56</v>
      </c>
      <c r="D60" s="14">
        <v>318.08</v>
      </c>
      <c r="E60" s="55">
        <v>850</v>
      </c>
      <c r="F60" s="55">
        <v>2000</v>
      </c>
      <c r="G60" s="14">
        <v>1710.6</v>
      </c>
      <c r="H60" s="20">
        <f t="shared" si="21"/>
        <v>537.7892354124748</v>
      </c>
      <c r="I60" s="20">
        <f t="shared" ref="I60" si="24">+G60/F60*100</f>
        <v>85.53</v>
      </c>
    </row>
    <row r="61" spans="1:12" s="9" customFormat="1" x14ac:dyDescent="0.25">
      <c r="A61" s="6"/>
      <c r="B61" s="6">
        <v>312</v>
      </c>
      <c r="C61" s="7" t="s">
        <v>22</v>
      </c>
      <c r="D61" s="8">
        <f>+D62</f>
        <v>61869.62</v>
      </c>
      <c r="E61" s="8">
        <f t="shared" ref="E61:G61" si="25">+E62</f>
        <v>64500</v>
      </c>
      <c r="F61" s="8">
        <f t="shared" si="25"/>
        <v>64500</v>
      </c>
      <c r="G61" s="8">
        <f t="shared" si="25"/>
        <v>76555.94</v>
      </c>
      <c r="H61" s="20">
        <f t="shared" ref="H61:H63" si="26">+G61/D61*100</f>
        <v>123.73753063296655</v>
      </c>
      <c r="I61" s="20">
        <f t="shared" ref="I61:I63" si="27">+G61/F61*100</f>
        <v>118.69137984496125</v>
      </c>
    </row>
    <row r="62" spans="1:12" x14ac:dyDescent="0.25">
      <c r="A62" s="12"/>
      <c r="B62" s="12">
        <v>3121</v>
      </c>
      <c r="C62" s="13" t="s">
        <v>22</v>
      </c>
      <c r="D62" s="14">
        <v>61869.62</v>
      </c>
      <c r="E62" s="14">
        <v>64500</v>
      </c>
      <c r="F62" s="14">
        <v>64500</v>
      </c>
      <c r="G62" s="14">
        <v>76555.94</v>
      </c>
      <c r="H62" s="20">
        <f t="shared" si="26"/>
        <v>123.73753063296655</v>
      </c>
      <c r="I62" s="20">
        <f t="shared" si="27"/>
        <v>118.69137984496125</v>
      </c>
    </row>
    <row r="63" spans="1:12" s="9" customFormat="1" x14ac:dyDescent="0.25">
      <c r="A63" s="6"/>
      <c r="B63" s="6">
        <v>313</v>
      </c>
      <c r="C63" s="7" t="s">
        <v>158</v>
      </c>
      <c r="D63" s="8">
        <f>+D64</f>
        <v>263747.20000000001</v>
      </c>
      <c r="E63" s="8">
        <f t="shared" ref="E63:G63" si="28">+E64</f>
        <v>300803.53499999997</v>
      </c>
      <c r="F63" s="8">
        <f t="shared" si="28"/>
        <v>307586.30499999999</v>
      </c>
      <c r="G63" s="8">
        <f t="shared" si="28"/>
        <v>235444.38</v>
      </c>
      <c r="H63" s="20">
        <f t="shared" si="26"/>
        <v>89.26895906383082</v>
      </c>
      <c r="I63" s="20">
        <f t="shared" si="27"/>
        <v>76.545794195876184</v>
      </c>
      <c r="L63" s="29"/>
    </row>
    <row r="64" spans="1:12" ht="30" x14ac:dyDescent="0.25">
      <c r="A64" s="12"/>
      <c r="B64" s="12">
        <v>3132</v>
      </c>
      <c r="C64" s="13" t="s">
        <v>24</v>
      </c>
      <c r="D64" s="14">
        <v>263747.20000000001</v>
      </c>
      <c r="E64" s="14">
        <v>300803.53499999997</v>
      </c>
      <c r="F64" s="14">
        <v>307586.30499999999</v>
      </c>
      <c r="G64" s="14">
        <v>235444.38</v>
      </c>
      <c r="H64" s="20">
        <f t="shared" si="21"/>
        <v>89.26895906383082</v>
      </c>
      <c r="I64" s="20">
        <f t="shared" si="22"/>
        <v>76.545794195876184</v>
      </c>
    </row>
    <row r="65" spans="1:9" s="9" customFormat="1" x14ac:dyDescent="0.25">
      <c r="A65" s="6"/>
      <c r="B65" s="6">
        <v>32</v>
      </c>
      <c r="C65" s="7" t="s">
        <v>168</v>
      </c>
      <c r="D65" s="8">
        <f>+D66+D71+D78+D88</f>
        <v>729693.27000000014</v>
      </c>
      <c r="E65" s="8">
        <f t="shared" ref="E65:G65" si="29">+E66+E71+E78+E88</f>
        <v>913750</v>
      </c>
      <c r="F65" s="8">
        <f t="shared" si="29"/>
        <v>1465007.72</v>
      </c>
      <c r="G65" s="8">
        <f t="shared" si="29"/>
        <v>1028411.16</v>
      </c>
      <c r="H65" s="10">
        <f t="shared" si="21"/>
        <v>140.93745992751172</v>
      </c>
      <c r="I65" s="10">
        <f t="shared" si="22"/>
        <v>70.198344074255132</v>
      </c>
    </row>
    <row r="66" spans="1:9" s="9" customFormat="1" x14ac:dyDescent="0.25">
      <c r="A66" s="6"/>
      <c r="B66" s="6">
        <v>321</v>
      </c>
      <c r="C66" s="7" t="s">
        <v>159</v>
      </c>
      <c r="D66" s="8">
        <f>+D67+D68+D69+D70</f>
        <v>39433.339999999997</v>
      </c>
      <c r="E66" s="8">
        <f t="shared" ref="E66:G66" si="30">+E67+E68+E69+E70</f>
        <v>66500</v>
      </c>
      <c r="F66" s="8">
        <f t="shared" si="30"/>
        <v>67500</v>
      </c>
      <c r="G66" s="8">
        <f t="shared" si="30"/>
        <v>54352.84</v>
      </c>
      <c r="H66" s="20">
        <f t="shared" ref="H66" si="31">+G66/D66*100</f>
        <v>137.83473578449099</v>
      </c>
      <c r="I66" s="20">
        <f t="shared" ref="I66" si="32">+G66/F66*100</f>
        <v>80.522725925925926</v>
      </c>
    </row>
    <row r="67" spans="1:9" x14ac:dyDescent="0.25">
      <c r="A67" s="12"/>
      <c r="B67" s="12">
        <v>3211</v>
      </c>
      <c r="C67" s="13" t="s">
        <v>27</v>
      </c>
      <c r="D67" s="14">
        <v>200</v>
      </c>
      <c r="E67" s="14">
        <v>4000</v>
      </c>
      <c r="F67" s="14">
        <v>4000</v>
      </c>
      <c r="G67" s="14">
        <v>3445</v>
      </c>
      <c r="H67" s="20">
        <f t="shared" ref="H67:H75" si="33">+G67/D67*100</f>
        <v>1722.5000000000002</v>
      </c>
      <c r="I67" s="20">
        <f t="shared" si="22"/>
        <v>86.125</v>
      </c>
    </row>
    <row r="68" spans="1:9" ht="30" x14ac:dyDescent="0.25">
      <c r="A68" s="12"/>
      <c r="B68" s="12">
        <v>3212</v>
      </c>
      <c r="C68" s="13" t="s">
        <v>28</v>
      </c>
      <c r="D68" s="14">
        <v>39233.339999999997</v>
      </c>
      <c r="E68" s="14">
        <v>60000</v>
      </c>
      <c r="F68" s="14">
        <v>60000</v>
      </c>
      <c r="G68" s="14">
        <v>45457.84</v>
      </c>
      <c r="H68" s="20">
        <f t="shared" ref="H68" si="34">+G68/D68*100</f>
        <v>115.86533290308702</v>
      </c>
      <c r="I68" s="20">
        <f t="shared" ref="I68" si="35">+G68/F68*100</f>
        <v>75.76306666666666</v>
      </c>
    </row>
    <row r="69" spans="1:9" x14ac:dyDescent="0.25">
      <c r="A69" s="12"/>
      <c r="B69" s="12">
        <v>3213</v>
      </c>
      <c r="C69" s="13" t="s">
        <v>57</v>
      </c>
      <c r="D69" s="14">
        <v>0</v>
      </c>
      <c r="E69" s="14">
        <v>2500</v>
      </c>
      <c r="F69" s="14">
        <v>2500</v>
      </c>
      <c r="G69" s="14">
        <v>4880</v>
      </c>
      <c r="H69" s="20" t="e">
        <f t="shared" ref="H69:H70" si="36">+G69/D69*100</f>
        <v>#DIV/0!</v>
      </c>
      <c r="I69" s="20">
        <f t="shared" ref="I69:I70" si="37">+G69/F69*100</f>
        <v>195.2</v>
      </c>
    </row>
    <row r="70" spans="1:9" x14ac:dyDescent="0.25">
      <c r="A70" s="12"/>
      <c r="B70" s="12">
        <v>3214</v>
      </c>
      <c r="C70" s="13" t="s">
        <v>58</v>
      </c>
      <c r="D70" s="14">
        <v>0</v>
      </c>
      <c r="E70" s="14">
        <v>0</v>
      </c>
      <c r="F70" s="14">
        <v>1000</v>
      </c>
      <c r="G70" s="14">
        <v>570</v>
      </c>
      <c r="H70" s="20" t="e">
        <f t="shared" si="36"/>
        <v>#DIV/0!</v>
      </c>
      <c r="I70" s="20">
        <f t="shared" si="37"/>
        <v>56.999999999999993</v>
      </c>
    </row>
    <row r="71" spans="1:9" s="9" customFormat="1" x14ac:dyDescent="0.25">
      <c r="A71" s="6"/>
      <c r="B71" s="6">
        <v>322</v>
      </c>
      <c r="C71" s="7" t="s">
        <v>29</v>
      </c>
      <c r="D71" s="8">
        <f>+D72+D73+D74+D75+D76+D77</f>
        <v>126066.09</v>
      </c>
      <c r="E71" s="8">
        <f t="shared" ref="E71:G71" si="38">+E72+E73+E74+E75+E76+E77</f>
        <v>120500</v>
      </c>
      <c r="F71" s="8">
        <f t="shared" si="38"/>
        <v>206667.72</v>
      </c>
      <c r="G71" s="8">
        <f t="shared" si="38"/>
        <v>255188.8</v>
      </c>
      <c r="H71" s="20">
        <f t="shared" ref="H71" si="39">+G71/D71*100</f>
        <v>202.42461711948073</v>
      </c>
      <c r="I71" s="20">
        <f t="shared" ref="I71" si="40">+G71/F71*100</f>
        <v>123.47782227432518</v>
      </c>
    </row>
    <row r="72" spans="1:9" ht="30" x14ac:dyDescent="0.25">
      <c r="A72" s="12"/>
      <c r="B72" s="12">
        <v>3221</v>
      </c>
      <c r="C72" s="13" t="s">
        <v>30</v>
      </c>
      <c r="D72" s="14">
        <v>26883.96</v>
      </c>
      <c r="E72" s="14">
        <v>32500</v>
      </c>
      <c r="F72" s="14">
        <v>32500</v>
      </c>
      <c r="G72" s="14">
        <v>29731.43</v>
      </c>
      <c r="H72" s="20">
        <f t="shared" si="33"/>
        <v>110.59170598379109</v>
      </c>
      <c r="I72" s="20">
        <f t="shared" si="22"/>
        <v>91.481323076923076</v>
      </c>
    </row>
    <row r="73" spans="1:9" x14ac:dyDescent="0.25">
      <c r="A73" s="12"/>
      <c r="B73" s="12">
        <v>3222</v>
      </c>
      <c r="C73" s="13" t="s">
        <v>92</v>
      </c>
      <c r="D73" s="14">
        <v>0</v>
      </c>
      <c r="E73" s="14"/>
      <c r="F73" s="14"/>
      <c r="G73" s="14">
        <v>0</v>
      </c>
      <c r="H73" s="20" t="e">
        <f t="shared" ref="H73" si="41">+G73/D73*100</f>
        <v>#DIV/0!</v>
      </c>
      <c r="I73" s="20" t="e">
        <f t="shared" ref="I73" si="42">+G73/F73*100</f>
        <v>#DIV/0!</v>
      </c>
    </row>
    <row r="74" spans="1:9" x14ac:dyDescent="0.25">
      <c r="A74" s="12"/>
      <c r="B74" s="12">
        <v>3223</v>
      </c>
      <c r="C74" s="13" t="s">
        <v>31</v>
      </c>
      <c r="D74" s="14">
        <v>97132.19</v>
      </c>
      <c r="E74" s="14">
        <v>75500</v>
      </c>
      <c r="F74" s="14">
        <v>160000</v>
      </c>
      <c r="G74" s="14">
        <v>211495.46</v>
      </c>
      <c r="H74" s="20">
        <f t="shared" si="33"/>
        <v>217.73982445984177</v>
      </c>
      <c r="I74" s="20">
        <f t="shared" si="22"/>
        <v>132.1846625</v>
      </c>
    </row>
    <row r="75" spans="1:9" ht="30" x14ac:dyDescent="0.25">
      <c r="A75" s="12"/>
      <c r="B75" s="12">
        <v>3224</v>
      </c>
      <c r="C75" s="13" t="s">
        <v>32</v>
      </c>
      <c r="D75" s="14">
        <v>563.14</v>
      </c>
      <c r="E75" s="14">
        <v>9000</v>
      </c>
      <c r="F75" s="14">
        <v>9000</v>
      </c>
      <c r="G75" s="14">
        <v>2330.17</v>
      </c>
      <c r="H75" s="20">
        <f t="shared" si="33"/>
        <v>413.78165287495119</v>
      </c>
      <c r="I75" s="20">
        <f t="shared" si="22"/>
        <v>25.890777777777778</v>
      </c>
    </row>
    <row r="76" spans="1:9" x14ac:dyDescent="0.25">
      <c r="A76" s="12"/>
      <c r="B76" s="12">
        <v>3225</v>
      </c>
      <c r="C76" s="13" t="s">
        <v>48</v>
      </c>
      <c r="D76" s="14">
        <v>1486.8</v>
      </c>
      <c r="E76" s="14">
        <v>3500</v>
      </c>
      <c r="F76" s="14">
        <v>3750</v>
      </c>
      <c r="G76" s="14">
        <v>8796.2999999999993</v>
      </c>
      <c r="H76" s="20">
        <f t="shared" ref="H76:H77" si="43">+G76/D76*100</f>
        <v>591.62631154156577</v>
      </c>
      <c r="I76" s="20">
        <f t="shared" ref="I76:I77" si="44">+G76/F76*100</f>
        <v>234.56799999999998</v>
      </c>
    </row>
    <row r="77" spans="1:9" ht="30" x14ac:dyDescent="0.25">
      <c r="A77" s="12"/>
      <c r="B77" s="12">
        <v>3227</v>
      </c>
      <c r="C77" s="13" t="s">
        <v>93</v>
      </c>
      <c r="D77" s="14">
        <v>0</v>
      </c>
      <c r="E77" s="14">
        <v>0</v>
      </c>
      <c r="F77" s="14">
        <v>1417.72</v>
      </c>
      <c r="G77" s="14">
        <v>2835.44</v>
      </c>
      <c r="H77" s="20" t="e">
        <f t="shared" si="43"/>
        <v>#DIV/0!</v>
      </c>
      <c r="I77" s="20">
        <f t="shared" si="44"/>
        <v>200</v>
      </c>
    </row>
    <row r="78" spans="1:9" s="9" customFormat="1" x14ac:dyDescent="0.25">
      <c r="A78" s="6"/>
      <c r="B78" s="6">
        <v>323</v>
      </c>
      <c r="C78" s="7" t="s">
        <v>160</v>
      </c>
      <c r="D78" s="8">
        <f>+D79+D80+D81+D82+D83+D84+D85+D86+D87</f>
        <v>543362.67000000004</v>
      </c>
      <c r="E78" s="8">
        <f t="shared" ref="E78:G78" si="45">+E79+E80+E81+E82+E83+E84+E85+E86+E87</f>
        <v>697000</v>
      </c>
      <c r="F78" s="8">
        <f t="shared" si="45"/>
        <v>1151090</v>
      </c>
      <c r="G78" s="8">
        <f t="shared" si="45"/>
        <v>698374.02</v>
      </c>
      <c r="H78" s="20">
        <f t="shared" ref="H78" si="46">+G78/D78*100</f>
        <v>128.52815597361518</v>
      </c>
      <c r="I78" s="20">
        <f t="shared" ref="I78" si="47">+G78/F78*100</f>
        <v>60.670670408048025</v>
      </c>
    </row>
    <row r="79" spans="1:9" x14ac:dyDescent="0.25">
      <c r="A79" s="12"/>
      <c r="B79" s="12">
        <v>3231</v>
      </c>
      <c r="C79" s="13" t="s">
        <v>34</v>
      </c>
      <c r="D79" s="14">
        <v>18942.66</v>
      </c>
      <c r="E79" s="14">
        <v>31000</v>
      </c>
      <c r="F79" s="14">
        <v>31000</v>
      </c>
      <c r="G79" s="14">
        <v>37063.11</v>
      </c>
      <c r="H79" s="20">
        <f t="shared" ref="H79:H97" si="48">+G79/D79*100</f>
        <v>195.65947971404228</v>
      </c>
      <c r="I79" s="20">
        <f t="shared" ref="I79:I97" si="49">+G79/F79*100</f>
        <v>119.5584193548387</v>
      </c>
    </row>
    <row r="80" spans="1:9" ht="30" x14ac:dyDescent="0.25">
      <c r="A80" s="12"/>
      <c r="B80" s="12">
        <v>3232</v>
      </c>
      <c r="C80" s="13" t="s">
        <v>49</v>
      </c>
      <c r="D80" s="14">
        <v>9654.42</v>
      </c>
      <c r="E80" s="14">
        <v>42500</v>
      </c>
      <c r="F80" s="14">
        <v>42500</v>
      </c>
      <c r="G80" s="14">
        <v>33053.300000000003</v>
      </c>
      <c r="H80" s="20">
        <f t="shared" si="48"/>
        <v>342.36442997093565</v>
      </c>
      <c r="I80" s="20">
        <f t="shared" si="49"/>
        <v>77.772470588235294</v>
      </c>
    </row>
    <row r="81" spans="1:12" x14ac:dyDescent="0.25">
      <c r="A81" s="12"/>
      <c r="B81" s="12">
        <v>3233</v>
      </c>
      <c r="C81" s="13" t="s">
        <v>50</v>
      </c>
      <c r="D81" s="14">
        <v>0</v>
      </c>
      <c r="E81" s="14">
        <v>4750</v>
      </c>
      <c r="F81" s="14">
        <v>4750</v>
      </c>
      <c r="G81" s="14">
        <v>9655.01</v>
      </c>
      <c r="H81" s="20" t="e">
        <f t="shared" ref="H81" si="50">+G81/D81*100</f>
        <v>#DIV/0!</v>
      </c>
      <c r="I81" s="20">
        <f t="shared" ref="I81" si="51">+G81/F81*100</f>
        <v>203.2633684210526</v>
      </c>
    </row>
    <row r="82" spans="1:12" x14ac:dyDescent="0.25">
      <c r="A82" s="12"/>
      <c r="B82" s="12">
        <v>3234</v>
      </c>
      <c r="C82" s="13" t="s">
        <v>35</v>
      </c>
      <c r="D82" s="14">
        <v>24327.77</v>
      </c>
      <c r="E82" s="14">
        <v>30750</v>
      </c>
      <c r="F82" s="14">
        <v>30750</v>
      </c>
      <c r="G82" s="14">
        <v>11601.11</v>
      </c>
      <c r="H82" s="20">
        <f t="shared" si="48"/>
        <v>47.686697136646721</v>
      </c>
      <c r="I82" s="20">
        <f t="shared" si="49"/>
        <v>37.727186991869921</v>
      </c>
    </row>
    <row r="83" spans="1:12" x14ac:dyDescent="0.25">
      <c r="A83" s="12"/>
      <c r="B83" s="12">
        <v>3235</v>
      </c>
      <c r="C83" s="13" t="s">
        <v>51</v>
      </c>
      <c r="D83" s="14">
        <v>13610</v>
      </c>
      <c r="E83" s="14">
        <v>20750</v>
      </c>
      <c r="F83" s="14">
        <v>372500</v>
      </c>
      <c r="G83" s="14">
        <v>137248.23000000001</v>
      </c>
      <c r="H83" s="20">
        <f t="shared" ref="H83" si="52">+G83/D83*100</f>
        <v>1008.4366642174873</v>
      </c>
      <c r="I83" s="20">
        <f t="shared" ref="I83" si="53">+G83/F83*100</f>
        <v>36.845162416107385</v>
      </c>
    </row>
    <row r="84" spans="1:12" x14ac:dyDescent="0.25">
      <c r="A84" s="12"/>
      <c r="B84" s="12">
        <v>3236</v>
      </c>
      <c r="C84" s="13" t="s">
        <v>91</v>
      </c>
      <c r="D84" s="14">
        <v>0</v>
      </c>
      <c r="E84" s="14">
        <v>6750</v>
      </c>
      <c r="F84" s="14">
        <v>9090</v>
      </c>
      <c r="G84" s="14">
        <v>3680</v>
      </c>
      <c r="H84" s="20" t="e">
        <f t="shared" ref="H84" si="54">+G84/D84*100</f>
        <v>#DIV/0!</v>
      </c>
      <c r="I84" s="20">
        <f t="shared" ref="I84" si="55">+G84/F84*100</f>
        <v>40.484048404840486</v>
      </c>
    </row>
    <row r="85" spans="1:12" x14ac:dyDescent="0.25">
      <c r="A85" s="12"/>
      <c r="B85" s="12">
        <v>3237</v>
      </c>
      <c r="C85" s="13" t="s">
        <v>52</v>
      </c>
      <c r="D85" s="14">
        <v>13078.67</v>
      </c>
      <c r="E85" s="14">
        <v>60000</v>
      </c>
      <c r="F85" s="14">
        <v>60000</v>
      </c>
      <c r="G85" s="14">
        <v>79645.399999999994</v>
      </c>
      <c r="H85" s="20">
        <f t="shared" ref="H85" si="56">+G85/D85*100</f>
        <v>608.97170736779799</v>
      </c>
      <c r="I85" s="20">
        <f t="shared" ref="I85" si="57">+G85/F85*100</f>
        <v>132.74233333333331</v>
      </c>
    </row>
    <row r="86" spans="1:12" x14ac:dyDescent="0.25">
      <c r="A86" s="12"/>
      <c r="B86" s="12">
        <v>3238</v>
      </c>
      <c r="C86" s="13" t="s">
        <v>36</v>
      </c>
      <c r="D86" s="14">
        <v>30411.25</v>
      </c>
      <c r="E86" s="14">
        <v>50500</v>
      </c>
      <c r="F86" s="14">
        <v>50500</v>
      </c>
      <c r="G86" s="14">
        <v>28916.25</v>
      </c>
      <c r="H86" s="20">
        <f t="shared" si="48"/>
        <v>95.08405606477865</v>
      </c>
      <c r="I86" s="20">
        <f t="shared" si="49"/>
        <v>57.259900990099013</v>
      </c>
    </row>
    <row r="87" spans="1:12" x14ac:dyDescent="0.25">
      <c r="A87" s="12"/>
      <c r="B87" s="12">
        <v>3239</v>
      </c>
      <c r="C87" s="13" t="s">
        <v>37</v>
      </c>
      <c r="D87" s="14">
        <v>433337.9</v>
      </c>
      <c r="E87" s="14">
        <v>450000</v>
      </c>
      <c r="F87" s="14">
        <v>550000</v>
      </c>
      <c r="G87" s="14">
        <v>357511.61</v>
      </c>
      <c r="H87" s="20">
        <f t="shared" si="48"/>
        <v>82.501809788619923</v>
      </c>
      <c r="I87" s="20">
        <f t="shared" si="49"/>
        <v>65.002110909090902</v>
      </c>
    </row>
    <row r="88" spans="1:12" s="9" customFormat="1" ht="30" x14ac:dyDescent="0.25">
      <c r="A88" s="6"/>
      <c r="B88" s="6">
        <v>329</v>
      </c>
      <c r="C88" s="7" t="s">
        <v>161</v>
      </c>
      <c r="D88" s="8">
        <f>+D89+D90+D91+D92+D93+D94</f>
        <v>20831.169999999998</v>
      </c>
      <c r="E88" s="8">
        <f t="shared" ref="E88:G88" si="58">+E89+E90+E91+E92+E93+E94</f>
        <v>29750</v>
      </c>
      <c r="F88" s="8">
        <f t="shared" si="58"/>
        <v>39750</v>
      </c>
      <c r="G88" s="8">
        <f t="shared" si="58"/>
        <v>20495.5</v>
      </c>
      <c r="H88" s="20">
        <f t="shared" ref="H88" si="59">+G88/D88*100</f>
        <v>98.388616673955426</v>
      </c>
      <c r="I88" s="20">
        <f t="shared" ref="I88" si="60">+G88/F88*100</f>
        <v>51.561006289308175</v>
      </c>
    </row>
    <row r="89" spans="1:12" x14ac:dyDescent="0.25">
      <c r="A89" s="12"/>
      <c r="B89" s="12">
        <v>3292</v>
      </c>
      <c r="C89" s="13" t="s">
        <v>53</v>
      </c>
      <c r="D89" s="14">
        <v>9763.66</v>
      </c>
      <c r="E89" s="14">
        <v>21000</v>
      </c>
      <c r="F89" s="14">
        <v>21000</v>
      </c>
      <c r="G89" s="14">
        <v>10041.67</v>
      </c>
      <c r="H89" s="20">
        <f t="shared" ref="H89" si="61">+G89/D89*100</f>
        <v>102.84739534150104</v>
      </c>
      <c r="I89" s="20">
        <f t="shared" ref="I89" si="62">+G89/F89*100</f>
        <v>47.817476190476192</v>
      </c>
    </row>
    <row r="90" spans="1:12" x14ac:dyDescent="0.25">
      <c r="A90" s="12"/>
      <c r="B90" s="12">
        <v>3293</v>
      </c>
      <c r="C90" s="13" t="s">
        <v>40</v>
      </c>
      <c r="D90" s="14">
        <v>0</v>
      </c>
      <c r="E90" s="14">
        <v>0</v>
      </c>
      <c r="F90" s="14">
        <v>0</v>
      </c>
      <c r="G90" s="14">
        <v>0</v>
      </c>
      <c r="H90" s="20" t="e">
        <f t="shared" si="48"/>
        <v>#DIV/0!</v>
      </c>
      <c r="I90" s="20" t="e">
        <f t="shared" si="49"/>
        <v>#DIV/0!</v>
      </c>
    </row>
    <row r="91" spans="1:12" x14ac:dyDescent="0.25">
      <c r="A91" s="12"/>
      <c r="B91" s="12">
        <v>3294</v>
      </c>
      <c r="C91" s="13" t="s">
        <v>54</v>
      </c>
      <c r="D91" s="14">
        <v>3800</v>
      </c>
      <c r="E91" s="14">
        <v>2500</v>
      </c>
      <c r="F91" s="14">
        <v>2500</v>
      </c>
      <c r="G91" s="14">
        <v>3500</v>
      </c>
      <c r="H91" s="20">
        <f t="shared" si="48"/>
        <v>92.10526315789474</v>
      </c>
      <c r="I91" s="20">
        <f t="shared" si="49"/>
        <v>140</v>
      </c>
    </row>
    <row r="92" spans="1:12" x14ac:dyDescent="0.25">
      <c r="A92" s="12"/>
      <c r="B92" s="12">
        <v>3295</v>
      </c>
      <c r="C92" s="13" t="s">
        <v>41</v>
      </c>
      <c r="D92" s="14">
        <v>7267.51</v>
      </c>
      <c r="E92" s="14">
        <v>5750</v>
      </c>
      <c r="F92" s="14">
        <v>5750</v>
      </c>
      <c r="G92" s="14">
        <v>6953.8300000000008</v>
      </c>
      <c r="H92" s="20">
        <f t="shared" si="48"/>
        <v>95.683803668656807</v>
      </c>
      <c r="I92" s="20">
        <f t="shared" si="49"/>
        <v>120.9361739130435</v>
      </c>
    </row>
    <row r="93" spans="1:12" ht="21.75" customHeight="1" x14ac:dyDescent="0.25">
      <c r="A93" s="12"/>
      <c r="B93" s="51">
        <v>3296</v>
      </c>
      <c r="C93" s="52" t="s">
        <v>127</v>
      </c>
      <c r="D93" s="14">
        <v>0</v>
      </c>
      <c r="E93" s="14">
        <v>0</v>
      </c>
      <c r="F93" s="14">
        <v>10000</v>
      </c>
      <c r="G93" s="14">
        <v>0</v>
      </c>
      <c r="H93" s="20" t="e">
        <f t="shared" ref="H93" si="63">+G93/D93*100</f>
        <v>#DIV/0!</v>
      </c>
      <c r="I93" s="20">
        <f t="shared" ref="I93" si="64">+G93/F93*100</f>
        <v>0</v>
      </c>
    </row>
    <row r="94" spans="1:12" ht="30.75" customHeight="1" x14ac:dyDescent="0.25">
      <c r="A94" s="12"/>
      <c r="B94" s="12">
        <v>3299</v>
      </c>
      <c r="C94" s="13" t="s">
        <v>42</v>
      </c>
      <c r="D94" s="14">
        <v>0</v>
      </c>
      <c r="E94" s="55">
        <v>500</v>
      </c>
      <c r="F94" s="55">
        <v>500</v>
      </c>
      <c r="G94" s="14">
        <v>0</v>
      </c>
      <c r="H94" s="20" t="e">
        <f t="shared" si="48"/>
        <v>#DIV/0!</v>
      </c>
      <c r="I94" s="20">
        <f>+G94/F94*100</f>
        <v>0</v>
      </c>
      <c r="L94" s="34"/>
    </row>
    <row r="95" spans="1:12" s="9" customFormat="1" x14ac:dyDescent="0.25">
      <c r="A95" s="6"/>
      <c r="B95" s="6">
        <v>34</v>
      </c>
      <c r="C95" s="7" t="s">
        <v>179</v>
      </c>
      <c r="D95" s="8">
        <f>+D96</f>
        <v>2644.5799999999995</v>
      </c>
      <c r="E95" s="8">
        <f t="shared" ref="E95:G95" si="65">+E96</f>
        <v>2500</v>
      </c>
      <c r="F95" s="8">
        <f t="shared" si="65"/>
        <v>15250</v>
      </c>
      <c r="G95" s="8">
        <f t="shared" si="65"/>
        <v>2983.1</v>
      </c>
      <c r="H95" s="10">
        <f t="shared" si="48"/>
        <v>112.80052030946315</v>
      </c>
      <c r="I95" s="10">
        <f>+G95/F95*100</f>
        <v>19.561311475409834</v>
      </c>
    </row>
    <row r="96" spans="1:12" s="9" customFormat="1" x14ac:dyDescent="0.25">
      <c r="A96" s="6"/>
      <c r="B96" s="6">
        <v>343</v>
      </c>
      <c r="C96" s="7" t="s">
        <v>162</v>
      </c>
      <c r="D96" s="8">
        <f>+D97+D98</f>
        <v>2644.5799999999995</v>
      </c>
      <c r="E96" s="8">
        <f t="shared" ref="E96:G96" si="66">+E97+E98</f>
        <v>2500</v>
      </c>
      <c r="F96" s="8">
        <f t="shared" si="66"/>
        <v>15250</v>
      </c>
      <c r="G96" s="8">
        <f t="shared" si="66"/>
        <v>2983.1</v>
      </c>
      <c r="H96" s="20">
        <f t="shared" ref="H96" si="67">+G96/D96*100</f>
        <v>112.80052030946315</v>
      </c>
      <c r="I96" s="20">
        <f>+G96/F96*100</f>
        <v>19.561311475409834</v>
      </c>
    </row>
    <row r="97" spans="1:14" ht="30" x14ac:dyDescent="0.25">
      <c r="A97" s="12"/>
      <c r="B97" s="12">
        <v>3431</v>
      </c>
      <c r="C97" s="13" t="s">
        <v>46</v>
      </c>
      <c r="D97" s="30">
        <v>2644.5799999999995</v>
      </c>
      <c r="E97" s="14">
        <v>2500</v>
      </c>
      <c r="F97" s="14">
        <v>2750</v>
      </c>
      <c r="G97" s="14">
        <v>2983.1</v>
      </c>
      <c r="H97" s="20">
        <f t="shared" si="48"/>
        <v>112.80052030946315</v>
      </c>
      <c r="I97" s="20">
        <f t="shared" si="49"/>
        <v>108.47636363636364</v>
      </c>
    </row>
    <row r="98" spans="1:14" ht="21.75" customHeight="1" x14ac:dyDescent="0.25">
      <c r="A98" s="12"/>
      <c r="B98" s="51">
        <v>3433</v>
      </c>
      <c r="C98" s="52" t="s">
        <v>128</v>
      </c>
      <c r="D98" s="30">
        <v>0</v>
      </c>
      <c r="E98" s="14">
        <v>0</v>
      </c>
      <c r="F98" s="14">
        <v>12500</v>
      </c>
      <c r="G98" s="14">
        <v>0</v>
      </c>
      <c r="H98" s="20" t="e">
        <f t="shared" ref="H98" si="68">+G98/D98*100</f>
        <v>#DIV/0!</v>
      </c>
      <c r="I98" s="20">
        <f t="shared" ref="I98" si="69">+G98/F98*100</f>
        <v>0</v>
      </c>
    </row>
    <row r="99" spans="1:14" x14ac:dyDescent="0.25">
      <c r="A99" s="12"/>
      <c r="B99" s="83" t="s">
        <v>47</v>
      </c>
      <c r="C99" s="83"/>
      <c r="D99" s="8">
        <f>+D96+D88+D78+D71+D66+D63+D61+D57</f>
        <v>2653323.75</v>
      </c>
      <c r="E99" s="8">
        <f t="shared" ref="E99:G99" si="70">+E96+E88+E78+E71+E66+E63+E61+E57</f>
        <v>3037077.9050000003</v>
      </c>
      <c r="F99" s="8">
        <f>+F96+F88+F78+F71+F66+F63+F61+F57</f>
        <v>3665638.62</v>
      </c>
      <c r="G99" s="8">
        <f t="shared" si="70"/>
        <v>2756100.01</v>
      </c>
      <c r="H99" s="10">
        <f>+G99/D99*100</f>
        <v>103.87349112598866</v>
      </c>
      <c r="I99" s="10">
        <f>+G99/F99*100</f>
        <v>75.187444691424588</v>
      </c>
      <c r="L99" s="34"/>
    </row>
    <row r="100" spans="1:14" x14ac:dyDescent="0.25">
      <c r="B100" s="22"/>
      <c r="C100" s="22"/>
      <c r="D100" s="23"/>
      <c r="E100" s="23"/>
      <c r="F100" s="23"/>
      <c r="G100" s="23"/>
      <c r="H100" s="24"/>
      <c r="I100" s="24"/>
    </row>
    <row r="101" spans="1:14" x14ac:dyDescent="0.25">
      <c r="B101" s="22"/>
      <c r="C101" s="22"/>
      <c r="D101" s="23"/>
      <c r="E101" s="23"/>
      <c r="F101" s="23"/>
      <c r="G101" s="23"/>
      <c r="H101" s="24"/>
      <c r="I101" s="24"/>
    </row>
    <row r="102" spans="1:14" x14ac:dyDescent="0.25">
      <c r="B102" s="22"/>
      <c r="C102" s="22"/>
      <c r="D102" s="23"/>
      <c r="E102" s="23"/>
      <c r="F102" s="23"/>
      <c r="G102" s="23"/>
      <c r="H102" s="24"/>
      <c r="I102" s="24"/>
    </row>
    <row r="104" spans="1:14" ht="45" x14ac:dyDescent="0.25">
      <c r="A104" s="6" t="s">
        <v>119</v>
      </c>
      <c r="B104" s="4" t="s">
        <v>117</v>
      </c>
      <c r="C104" s="4" t="s">
        <v>118</v>
      </c>
      <c r="D104" s="4" t="s">
        <v>96</v>
      </c>
      <c r="E104" s="4" t="s">
        <v>145</v>
      </c>
      <c r="F104" s="4" t="s">
        <v>146</v>
      </c>
      <c r="G104" s="4" t="s">
        <v>104</v>
      </c>
      <c r="H104" s="4" t="s">
        <v>185</v>
      </c>
      <c r="I104" s="4" t="s">
        <v>186</v>
      </c>
    </row>
    <row r="105" spans="1:14" x14ac:dyDescent="0.25">
      <c r="A105" s="32" t="s">
        <v>7</v>
      </c>
      <c r="B105" s="32" t="s">
        <v>8</v>
      </c>
      <c r="C105" s="32" t="s">
        <v>9</v>
      </c>
      <c r="D105" s="32" t="s">
        <v>10</v>
      </c>
      <c r="E105" s="32" t="s">
        <v>11</v>
      </c>
      <c r="F105" s="32" t="s">
        <v>123</v>
      </c>
      <c r="G105" s="32" t="s">
        <v>124</v>
      </c>
      <c r="H105" s="32" t="s">
        <v>125</v>
      </c>
      <c r="I105" s="32" t="s">
        <v>126</v>
      </c>
    </row>
    <row r="106" spans="1:14" x14ac:dyDescent="0.25">
      <c r="A106" s="40">
        <v>31</v>
      </c>
      <c r="B106" s="40" t="s">
        <v>99</v>
      </c>
      <c r="C106" s="45"/>
      <c r="D106" s="45"/>
      <c r="E106" s="45"/>
      <c r="F106" s="45"/>
      <c r="G106" s="45"/>
      <c r="H106" s="45"/>
      <c r="I106" s="45"/>
    </row>
    <row r="107" spans="1:14" s="71" customFormat="1" x14ac:dyDescent="0.25">
      <c r="A107" s="37"/>
      <c r="B107" s="36">
        <v>31</v>
      </c>
      <c r="C107" s="74" t="s">
        <v>20</v>
      </c>
      <c r="D107" s="60">
        <f>+D108+D112+D114</f>
        <v>5529.98</v>
      </c>
      <c r="E107" s="60">
        <f t="shared" ref="E107:G107" si="71">+E108+E112+E114</f>
        <v>10000</v>
      </c>
      <c r="F107" s="60">
        <f t="shared" si="71"/>
        <v>20000</v>
      </c>
      <c r="G107" s="60">
        <f t="shared" si="71"/>
        <v>33633.57</v>
      </c>
      <c r="H107" s="10">
        <f t="shared" ref="H107:H114" si="72">+G107/D107*100</f>
        <v>608.20418880357613</v>
      </c>
      <c r="I107" s="10">
        <f t="shared" ref="I107" si="73">+G107/F107*100</f>
        <v>168.16785000000002</v>
      </c>
    </row>
    <row r="108" spans="1:14" s="64" customFormat="1" x14ac:dyDescent="0.25">
      <c r="A108" s="37"/>
      <c r="B108" s="68">
        <v>311</v>
      </c>
      <c r="C108" s="72" t="s">
        <v>157</v>
      </c>
      <c r="D108" s="60">
        <f>+D109+D110+D111</f>
        <v>0</v>
      </c>
      <c r="E108" s="60">
        <f t="shared" ref="E108:G108" si="74">+E109+E110+E111</f>
        <v>0</v>
      </c>
      <c r="F108" s="60">
        <f t="shared" si="74"/>
        <v>0</v>
      </c>
      <c r="G108" s="60">
        <f t="shared" si="74"/>
        <v>0</v>
      </c>
      <c r="H108" s="10" t="e">
        <f t="shared" si="72"/>
        <v>#DIV/0!</v>
      </c>
      <c r="I108" s="10" t="e">
        <f t="shared" ref="I108" si="75">+G108/F108*100</f>
        <v>#DIV/0!</v>
      </c>
    </row>
    <row r="109" spans="1:14" x14ac:dyDescent="0.25">
      <c r="A109" s="12"/>
      <c r="B109" s="12">
        <v>3111</v>
      </c>
      <c r="C109" s="13" t="s">
        <v>21</v>
      </c>
      <c r="D109" s="14">
        <v>0</v>
      </c>
      <c r="E109" s="14">
        <v>0</v>
      </c>
      <c r="F109" s="53">
        <v>0</v>
      </c>
      <c r="G109" s="14">
        <v>0</v>
      </c>
      <c r="H109" s="20" t="e">
        <f t="shared" si="72"/>
        <v>#DIV/0!</v>
      </c>
      <c r="I109" s="20" t="e">
        <f t="shared" ref="I109:I143" si="76">+G109/F109*100</f>
        <v>#DIV/0!</v>
      </c>
    </row>
    <row r="110" spans="1:14" x14ac:dyDescent="0.25">
      <c r="A110" s="12"/>
      <c r="B110" s="12">
        <v>3113</v>
      </c>
      <c r="C110" s="13" t="s">
        <v>55</v>
      </c>
      <c r="D110" s="14">
        <v>0</v>
      </c>
      <c r="E110" s="14">
        <v>0</v>
      </c>
      <c r="F110" s="14">
        <v>0</v>
      </c>
      <c r="G110" s="14">
        <v>0</v>
      </c>
      <c r="H110" s="20" t="e">
        <f t="shared" si="72"/>
        <v>#DIV/0!</v>
      </c>
      <c r="I110" s="20" t="e">
        <f>+G110/F110*100</f>
        <v>#DIV/0!</v>
      </c>
    </row>
    <row r="111" spans="1:14" x14ac:dyDescent="0.25">
      <c r="A111" s="12"/>
      <c r="B111" s="12">
        <v>3114</v>
      </c>
      <c r="C111" s="13" t="s">
        <v>56</v>
      </c>
      <c r="D111" s="14">
        <v>0</v>
      </c>
      <c r="E111" s="14">
        <v>0</v>
      </c>
      <c r="F111" s="14">
        <v>0</v>
      </c>
      <c r="G111" s="14">
        <v>0</v>
      </c>
      <c r="H111" s="20" t="e">
        <f t="shared" si="72"/>
        <v>#DIV/0!</v>
      </c>
      <c r="I111" s="20" t="e">
        <f t="shared" si="76"/>
        <v>#DIV/0!</v>
      </c>
    </row>
    <row r="112" spans="1:14" s="9" customFormat="1" x14ac:dyDescent="0.25">
      <c r="A112" s="6"/>
      <c r="B112" s="6">
        <v>312</v>
      </c>
      <c r="C112" s="7" t="s">
        <v>22</v>
      </c>
      <c r="D112" s="8">
        <f>+D113</f>
        <v>5529.98</v>
      </c>
      <c r="E112" s="8">
        <f t="shared" ref="E112:F112" si="77">+E113</f>
        <v>10000</v>
      </c>
      <c r="F112" s="8">
        <f t="shared" si="77"/>
        <v>20000</v>
      </c>
      <c r="G112" s="8">
        <f>+G113</f>
        <v>33633.57</v>
      </c>
      <c r="H112" s="10">
        <f t="shared" si="72"/>
        <v>608.20418880357613</v>
      </c>
      <c r="I112" s="10">
        <f t="shared" ref="I112" si="78">+G112/F112*100</f>
        <v>168.16785000000002</v>
      </c>
      <c r="L112" s="29"/>
      <c r="M112" s="29"/>
      <c r="N112" s="29"/>
    </row>
    <row r="113" spans="1:9" x14ac:dyDescent="0.25">
      <c r="A113" s="12"/>
      <c r="B113" s="12">
        <v>3121</v>
      </c>
      <c r="C113" s="13" t="s">
        <v>22</v>
      </c>
      <c r="D113" s="14">
        <v>5529.98</v>
      </c>
      <c r="E113" s="56">
        <v>10000</v>
      </c>
      <c r="F113" s="56">
        <v>20000</v>
      </c>
      <c r="G113" s="14">
        <v>33633.57</v>
      </c>
      <c r="H113" s="20">
        <f t="shared" si="72"/>
        <v>608.20418880357613</v>
      </c>
      <c r="I113" s="20">
        <f t="shared" si="76"/>
        <v>168.16785000000002</v>
      </c>
    </row>
    <row r="114" spans="1:9" s="9" customFormat="1" x14ac:dyDescent="0.25">
      <c r="A114" s="6"/>
      <c r="B114" s="6">
        <v>313</v>
      </c>
      <c r="C114" s="7" t="s">
        <v>158</v>
      </c>
      <c r="D114" s="8">
        <f>+D115</f>
        <v>0</v>
      </c>
      <c r="E114" s="8">
        <f t="shared" ref="E114:G114" si="79">+E115</f>
        <v>0</v>
      </c>
      <c r="F114" s="8">
        <f t="shared" si="79"/>
        <v>0</v>
      </c>
      <c r="G114" s="8">
        <f t="shared" si="79"/>
        <v>0</v>
      </c>
      <c r="H114" s="10" t="e">
        <f t="shared" si="72"/>
        <v>#DIV/0!</v>
      </c>
      <c r="I114" s="10" t="e">
        <f t="shared" ref="I114" si="80">+G114/F114*100</f>
        <v>#DIV/0!</v>
      </c>
    </row>
    <row r="115" spans="1:9" ht="30" x14ac:dyDescent="0.25">
      <c r="A115" s="12"/>
      <c r="B115" s="12">
        <v>3132</v>
      </c>
      <c r="C115" s="13" t="s">
        <v>24</v>
      </c>
      <c r="D115" s="14">
        <v>0</v>
      </c>
      <c r="E115" s="14">
        <v>0</v>
      </c>
      <c r="F115" s="14">
        <v>0</v>
      </c>
      <c r="G115" s="14">
        <v>0</v>
      </c>
      <c r="H115" s="20" t="e">
        <f t="shared" ref="H115" si="81">+G115/D115*100</f>
        <v>#DIV/0!</v>
      </c>
      <c r="I115" s="20" t="e">
        <f>+G115/F115*100</f>
        <v>#DIV/0!</v>
      </c>
    </row>
    <row r="116" spans="1:9" x14ac:dyDescent="0.25">
      <c r="A116" s="12"/>
      <c r="B116" s="6">
        <v>32</v>
      </c>
      <c r="C116" s="7" t="s">
        <v>168</v>
      </c>
      <c r="D116" s="8">
        <f>+D117+D122+D129+D138</f>
        <v>29.3</v>
      </c>
      <c r="E116" s="8">
        <f t="shared" ref="E116:G116" si="82">+E117+E122+E129+E138</f>
        <v>10350</v>
      </c>
      <c r="F116" s="8">
        <f t="shared" si="82"/>
        <v>13600</v>
      </c>
      <c r="G116" s="8">
        <f t="shared" si="82"/>
        <v>11793.42</v>
      </c>
      <c r="H116" s="10">
        <f t="shared" ref="H116:H125" si="83">+G116/D116*100</f>
        <v>40250.580204778154</v>
      </c>
      <c r="I116" s="10">
        <f t="shared" ref="I116" si="84">+G116/F116*100</f>
        <v>86.716323529411767</v>
      </c>
    </row>
    <row r="117" spans="1:9" s="9" customFormat="1" x14ac:dyDescent="0.25">
      <c r="A117" s="6"/>
      <c r="B117" s="6">
        <v>321</v>
      </c>
      <c r="C117" s="7" t="s">
        <v>159</v>
      </c>
      <c r="D117" s="8">
        <f>+D118+D119+D120+D121</f>
        <v>0</v>
      </c>
      <c r="E117" s="8">
        <f t="shared" ref="E117:G117" si="85">+E118+E119+E120+E121</f>
        <v>0</v>
      </c>
      <c r="F117" s="8">
        <f t="shared" si="85"/>
        <v>0</v>
      </c>
      <c r="G117" s="8">
        <f t="shared" si="85"/>
        <v>0</v>
      </c>
      <c r="H117" s="10" t="e">
        <f t="shared" si="83"/>
        <v>#DIV/0!</v>
      </c>
      <c r="I117" s="10" t="e">
        <f>+G117/F117*100</f>
        <v>#DIV/0!</v>
      </c>
    </row>
    <row r="118" spans="1:9" x14ac:dyDescent="0.25">
      <c r="A118" s="12"/>
      <c r="B118" s="12">
        <v>3211</v>
      </c>
      <c r="C118" s="13" t="s">
        <v>27</v>
      </c>
      <c r="D118" s="14">
        <v>0</v>
      </c>
      <c r="E118" s="14">
        <v>0</v>
      </c>
      <c r="F118" s="14">
        <v>0</v>
      </c>
      <c r="G118" s="14">
        <v>0</v>
      </c>
      <c r="H118" s="20" t="e">
        <f t="shared" si="83"/>
        <v>#DIV/0!</v>
      </c>
      <c r="I118" s="20" t="e">
        <f t="shared" si="76"/>
        <v>#DIV/0!</v>
      </c>
    </row>
    <row r="119" spans="1:9" ht="30" x14ac:dyDescent="0.25">
      <c r="A119" s="12"/>
      <c r="B119" s="12">
        <v>3212</v>
      </c>
      <c r="C119" s="13" t="s">
        <v>28</v>
      </c>
      <c r="D119" s="14">
        <v>0</v>
      </c>
      <c r="E119" s="14">
        <v>0</v>
      </c>
      <c r="F119" s="14">
        <v>0</v>
      </c>
      <c r="G119" s="14">
        <v>0</v>
      </c>
      <c r="H119" s="20" t="e">
        <f t="shared" si="83"/>
        <v>#DIV/0!</v>
      </c>
      <c r="I119" s="20" t="e">
        <f t="shared" si="76"/>
        <v>#DIV/0!</v>
      </c>
    </row>
    <row r="120" spans="1:9" x14ac:dyDescent="0.25">
      <c r="A120" s="12"/>
      <c r="B120" s="12">
        <v>3213</v>
      </c>
      <c r="C120" s="13" t="s">
        <v>57</v>
      </c>
      <c r="D120" s="14">
        <v>0</v>
      </c>
      <c r="E120" s="14">
        <v>0</v>
      </c>
      <c r="F120" s="14">
        <v>0</v>
      </c>
      <c r="G120" s="14">
        <v>0</v>
      </c>
      <c r="H120" s="20" t="e">
        <f t="shared" si="83"/>
        <v>#DIV/0!</v>
      </c>
      <c r="I120" s="20" t="e">
        <f t="shared" si="76"/>
        <v>#DIV/0!</v>
      </c>
    </row>
    <row r="121" spans="1:9" x14ac:dyDescent="0.25">
      <c r="A121" s="12"/>
      <c r="B121" s="12">
        <v>3214</v>
      </c>
      <c r="C121" s="13" t="s">
        <v>58</v>
      </c>
      <c r="D121" s="14">
        <v>0</v>
      </c>
      <c r="E121" s="14">
        <v>0</v>
      </c>
      <c r="F121" s="14">
        <v>0</v>
      </c>
      <c r="G121" s="14">
        <v>0</v>
      </c>
      <c r="H121" s="20" t="e">
        <f t="shared" si="83"/>
        <v>#DIV/0!</v>
      </c>
      <c r="I121" s="20" t="e">
        <f t="shared" si="76"/>
        <v>#DIV/0!</v>
      </c>
    </row>
    <row r="122" spans="1:9" s="9" customFormat="1" x14ac:dyDescent="0.25">
      <c r="A122" s="6"/>
      <c r="B122" s="6">
        <v>322</v>
      </c>
      <c r="C122" s="7" t="s">
        <v>29</v>
      </c>
      <c r="D122" s="8">
        <f>+D123+D124+D125+D126+D127+D128</f>
        <v>0.3</v>
      </c>
      <c r="E122" s="8">
        <f t="shared" ref="E122:G122" si="86">+E123+E124+E125+E126+E127+E128</f>
        <v>2500</v>
      </c>
      <c r="F122" s="8">
        <f t="shared" si="86"/>
        <v>1375</v>
      </c>
      <c r="G122" s="8">
        <f t="shared" si="86"/>
        <v>168.98000000000002</v>
      </c>
      <c r="H122" s="10">
        <f t="shared" si="83"/>
        <v>56326.666666666679</v>
      </c>
      <c r="I122" s="10">
        <f t="shared" ref="I122" si="87">+G122/F122*100</f>
        <v>12.289454545454547</v>
      </c>
    </row>
    <row r="123" spans="1:9" ht="30" x14ac:dyDescent="0.25">
      <c r="A123" s="12"/>
      <c r="B123" s="12">
        <v>3221</v>
      </c>
      <c r="C123" s="13" t="s">
        <v>30</v>
      </c>
      <c r="D123" s="14">
        <v>0.3</v>
      </c>
      <c r="E123" s="14">
        <v>0</v>
      </c>
      <c r="F123" s="14">
        <v>750</v>
      </c>
      <c r="G123" s="14">
        <v>69.98</v>
      </c>
      <c r="H123" s="20">
        <f t="shared" si="83"/>
        <v>23326.666666666668</v>
      </c>
      <c r="I123" s="20">
        <f t="shared" si="76"/>
        <v>9.3306666666666676</v>
      </c>
    </row>
    <row r="124" spans="1:9" x14ac:dyDescent="0.25">
      <c r="A124" s="12"/>
      <c r="B124" s="12">
        <v>3222</v>
      </c>
      <c r="C124" s="13" t="s">
        <v>129</v>
      </c>
      <c r="D124" s="14">
        <v>0</v>
      </c>
      <c r="E124" s="14">
        <v>0</v>
      </c>
      <c r="F124" s="14">
        <v>375</v>
      </c>
      <c r="G124" s="14">
        <v>0</v>
      </c>
      <c r="H124" s="20" t="e">
        <f t="shared" si="83"/>
        <v>#DIV/0!</v>
      </c>
      <c r="I124" s="20">
        <f t="shared" ref="I124:I125" si="88">+G124/F124*100</f>
        <v>0</v>
      </c>
    </row>
    <row r="125" spans="1:9" x14ac:dyDescent="0.25">
      <c r="A125" s="12"/>
      <c r="B125" s="12">
        <v>3223</v>
      </c>
      <c r="C125" s="13" t="s">
        <v>31</v>
      </c>
      <c r="D125" s="14">
        <v>0</v>
      </c>
      <c r="E125" s="14">
        <v>2500</v>
      </c>
      <c r="F125" s="14">
        <v>250</v>
      </c>
      <c r="G125" s="14">
        <v>0</v>
      </c>
      <c r="H125" s="20" t="e">
        <f t="shared" si="83"/>
        <v>#DIV/0!</v>
      </c>
      <c r="I125" s="20">
        <f t="shared" si="88"/>
        <v>0</v>
      </c>
    </row>
    <row r="126" spans="1:9" ht="30" x14ac:dyDescent="0.25">
      <c r="A126" s="12"/>
      <c r="B126" s="12">
        <v>3224</v>
      </c>
      <c r="C126" s="13" t="s">
        <v>32</v>
      </c>
      <c r="D126" s="14">
        <v>0</v>
      </c>
      <c r="E126" s="14">
        <v>0</v>
      </c>
      <c r="F126" s="14">
        <v>0</v>
      </c>
      <c r="G126" s="14">
        <v>0</v>
      </c>
      <c r="H126" s="20" t="e">
        <f t="shared" ref="H126:H141" si="89">+G126/D126*100</f>
        <v>#DIV/0!</v>
      </c>
      <c r="I126" s="20" t="e">
        <f t="shared" si="76"/>
        <v>#DIV/0!</v>
      </c>
    </row>
    <row r="127" spans="1:9" x14ac:dyDescent="0.25">
      <c r="A127" s="12"/>
      <c r="B127" s="12">
        <v>3225</v>
      </c>
      <c r="C127" s="13" t="s">
        <v>48</v>
      </c>
      <c r="D127" s="14">
        <v>0</v>
      </c>
      <c r="E127" s="14">
        <v>0</v>
      </c>
      <c r="F127" s="14">
        <v>0</v>
      </c>
      <c r="G127" s="14">
        <v>0</v>
      </c>
      <c r="H127" s="20" t="e">
        <f t="shared" si="89"/>
        <v>#DIV/0!</v>
      </c>
      <c r="I127" s="20" t="e">
        <f t="shared" si="76"/>
        <v>#DIV/0!</v>
      </c>
    </row>
    <row r="128" spans="1:9" ht="30" x14ac:dyDescent="0.25">
      <c r="A128" s="12"/>
      <c r="B128" s="12">
        <v>3227</v>
      </c>
      <c r="C128" s="13" t="s">
        <v>93</v>
      </c>
      <c r="D128" s="14">
        <v>0</v>
      </c>
      <c r="E128" s="14">
        <v>0</v>
      </c>
      <c r="F128" s="14">
        <v>0</v>
      </c>
      <c r="G128" s="14">
        <v>99</v>
      </c>
      <c r="H128" s="20" t="e">
        <f t="shared" si="89"/>
        <v>#DIV/0!</v>
      </c>
      <c r="I128" s="20" t="e">
        <f t="shared" si="76"/>
        <v>#DIV/0!</v>
      </c>
    </row>
    <row r="129" spans="1:9" s="9" customFormat="1" x14ac:dyDescent="0.25">
      <c r="A129" s="6"/>
      <c r="B129" s="6">
        <v>323</v>
      </c>
      <c r="C129" s="7" t="s">
        <v>160</v>
      </c>
      <c r="D129" s="8">
        <f>+D130+D131+D132+D133+D134+D135+D136+D137</f>
        <v>29</v>
      </c>
      <c r="E129" s="8">
        <f t="shared" ref="E129:G129" si="90">+E130+E131+E132+E133+E134+E135+E136+E137</f>
        <v>6000</v>
      </c>
      <c r="F129" s="8">
        <f t="shared" si="90"/>
        <v>7625</v>
      </c>
      <c r="G129" s="8">
        <f t="shared" si="90"/>
        <v>2218.25</v>
      </c>
      <c r="H129" s="10">
        <f t="shared" ref="H129:H130" si="91">+G129/D129*100</f>
        <v>7649.1379310344828</v>
      </c>
      <c r="I129" s="10">
        <f t="shared" ref="I129:I130" si="92">+G129/F129*100</f>
        <v>29.091803278688527</v>
      </c>
    </row>
    <row r="130" spans="1:9" x14ac:dyDescent="0.25">
      <c r="A130" s="12"/>
      <c r="B130" s="12">
        <v>3231</v>
      </c>
      <c r="C130" s="13" t="s">
        <v>34</v>
      </c>
      <c r="D130" s="14">
        <v>29</v>
      </c>
      <c r="E130" s="14">
        <v>0</v>
      </c>
      <c r="F130" s="14">
        <v>500</v>
      </c>
      <c r="G130" s="14">
        <v>148</v>
      </c>
      <c r="H130" s="20">
        <f t="shared" si="91"/>
        <v>510.34482758620692</v>
      </c>
      <c r="I130" s="20">
        <f t="shared" si="92"/>
        <v>29.599999999999998</v>
      </c>
    </row>
    <row r="131" spans="1:9" ht="30" x14ac:dyDescent="0.25">
      <c r="A131" s="12"/>
      <c r="B131" s="12">
        <v>3232</v>
      </c>
      <c r="C131" s="13" t="s">
        <v>49</v>
      </c>
      <c r="D131" s="14">
        <v>0</v>
      </c>
      <c r="E131" s="14">
        <v>2500</v>
      </c>
      <c r="F131" s="14">
        <v>1000</v>
      </c>
      <c r="G131" s="14">
        <v>0</v>
      </c>
      <c r="H131" s="20" t="e">
        <f t="shared" si="89"/>
        <v>#DIV/0!</v>
      </c>
      <c r="I131" s="20">
        <f t="shared" si="76"/>
        <v>0</v>
      </c>
    </row>
    <row r="132" spans="1:9" x14ac:dyDescent="0.25">
      <c r="A132" s="12"/>
      <c r="B132" s="12">
        <v>3233</v>
      </c>
      <c r="C132" s="13" t="s">
        <v>50</v>
      </c>
      <c r="D132" s="14">
        <v>0</v>
      </c>
      <c r="E132" s="14">
        <v>0</v>
      </c>
      <c r="F132" s="14">
        <v>0</v>
      </c>
      <c r="G132" s="14">
        <v>0</v>
      </c>
      <c r="H132" s="20" t="e">
        <f t="shared" si="89"/>
        <v>#DIV/0!</v>
      </c>
      <c r="I132" s="20" t="e">
        <f t="shared" si="76"/>
        <v>#DIV/0!</v>
      </c>
    </row>
    <row r="133" spans="1:9" x14ac:dyDescent="0.25">
      <c r="A133" s="12"/>
      <c r="B133" s="12">
        <v>3234</v>
      </c>
      <c r="C133" s="13" t="s">
        <v>35</v>
      </c>
      <c r="D133" s="14">
        <v>0</v>
      </c>
      <c r="E133" s="14">
        <v>0</v>
      </c>
      <c r="F133" s="14">
        <v>625</v>
      </c>
      <c r="G133" s="14">
        <v>1770.25</v>
      </c>
      <c r="H133" s="20" t="e">
        <f t="shared" si="89"/>
        <v>#DIV/0!</v>
      </c>
      <c r="I133" s="20">
        <f t="shared" si="76"/>
        <v>283.24</v>
      </c>
    </row>
    <row r="134" spans="1:9" x14ac:dyDescent="0.25">
      <c r="A134" s="12"/>
      <c r="B134" s="12">
        <v>3235</v>
      </c>
      <c r="C134" s="13" t="s">
        <v>51</v>
      </c>
      <c r="D134" s="14">
        <v>0</v>
      </c>
      <c r="E134" s="14">
        <v>0</v>
      </c>
      <c r="F134" s="14">
        <v>0</v>
      </c>
      <c r="G134" s="14">
        <v>0</v>
      </c>
      <c r="H134" s="20" t="e">
        <f t="shared" si="89"/>
        <v>#DIV/0!</v>
      </c>
      <c r="I134" s="20" t="e">
        <f t="shared" si="76"/>
        <v>#DIV/0!</v>
      </c>
    </row>
    <row r="135" spans="1:9" x14ac:dyDescent="0.25">
      <c r="A135" s="12"/>
      <c r="B135" s="12">
        <v>3237</v>
      </c>
      <c r="C135" s="13" t="s">
        <v>52</v>
      </c>
      <c r="D135" s="26">
        <v>0</v>
      </c>
      <c r="E135" s="14">
        <v>0</v>
      </c>
      <c r="F135" s="14">
        <v>0</v>
      </c>
      <c r="G135" s="14">
        <v>0</v>
      </c>
      <c r="H135" s="20" t="e">
        <f t="shared" si="89"/>
        <v>#DIV/0!</v>
      </c>
      <c r="I135" s="20" t="e">
        <f t="shared" si="76"/>
        <v>#DIV/0!</v>
      </c>
    </row>
    <row r="136" spans="1:9" x14ac:dyDescent="0.25">
      <c r="A136" s="12"/>
      <c r="B136" s="12">
        <v>3238</v>
      </c>
      <c r="C136" s="13" t="s">
        <v>36</v>
      </c>
      <c r="D136" s="14">
        <v>0</v>
      </c>
      <c r="E136" s="14">
        <v>3500</v>
      </c>
      <c r="F136" s="14">
        <v>500</v>
      </c>
      <c r="G136" s="14">
        <v>0</v>
      </c>
      <c r="H136" s="20" t="e">
        <f t="shared" si="89"/>
        <v>#DIV/0!</v>
      </c>
      <c r="I136" s="20">
        <f t="shared" si="76"/>
        <v>0</v>
      </c>
    </row>
    <row r="137" spans="1:9" x14ac:dyDescent="0.25">
      <c r="A137" s="12"/>
      <c r="B137" s="12">
        <v>3239</v>
      </c>
      <c r="C137" s="13" t="s">
        <v>37</v>
      </c>
      <c r="D137" s="14">
        <v>0</v>
      </c>
      <c r="E137" s="14">
        <v>0</v>
      </c>
      <c r="F137" s="14">
        <v>5000</v>
      </c>
      <c r="G137" s="14">
        <v>300</v>
      </c>
      <c r="H137" s="20" t="e">
        <f t="shared" si="89"/>
        <v>#DIV/0!</v>
      </c>
      <c r="I137" s="20">
        <f t="shared" si="76"/>
        <v>6</v>
      </c>
    </row>
    <row r="138" spans="1:9" s="9" customFormat="1" ht="30" x14ac:dyDescent="0.25">
      <c r="A138" s="6"/>
      <c r="B138" s="6">
        <v>329</v>
      </c>
      <c r="C138" s="7" t="s">
        <v>161</v>
      </c>
      <c r="D138" s="8">
        <f>+D139+D140+D141+D142+D143</f>
        <v>0</v>
      </c>
      <c r="E138" s="8">
        <f t="shared" ref="E138:G138" si="93">+E139+E140+E141+E142+E143</f>
        <v>1850</v>
      </c>
      <c r="F138" s="8">
        <f t="shared" si="93"/>
        <v>4600</v>
      </c>
      <c r="G138" s="8">
        <f t="shared" si="93"/>
        <v>9406.19</v>
      </c>
      <c r="H138" s="10" t="e">
        <f t="shared" ref="H138" si="94">+G138/D138*100</f>
        <v>#DIV/0!</v>
      </c>
      <c r="I138" s="10">
        <f t="shared" ref="I138" si="95">+G138/F138*100</f>
        <v>204.48239130434783</v>
      </c>
    </row>
    <row r="139" spans="1:9" x14ac:dyDescent="0.25">
      <c r="A139" s="12"/>
      <c r="B139" s="12">
        <v>3292</v>
      </c>
      <c r="C139" s="13" t="s">
        <v>53</v>
      </c>
      <c r="D139" s="14">
        <v>0</v>
      </c>
      <c r="E139" s="14">
        <v>1850</v>
      </c>
      <c r="F139" s="14">
        <v>750</v>
      </c>
      <c r="G139" s="14">
        <v>0</v>
      </c>
      <c r="H139" s="20" t="e">
        <f t="shared" si="89"/>
        <v>#DIV/0!</v>
      </c>
      <c r="I139" s="20">
        <f t="shared" si="76"/>
        <v>0</v>
      </c>
    </row>
    <row r="140" spans="1:9" x14ac:dyDescent="0.25">
      <c r="A140" s="12"/>
      <c r="B140" s="12">
        <v>3293</v>
      </c>
      <c r="C140" s="13" t="s">
        <v>40</v>
      </c>
      <c r="D140" s="14">
        <v>0</v>
      </c>
      <c r="E140" s="14">
        <v>0</v>
      </c>
      <c r="F140" s="14">
        <v>3750</v>
      </c>
      <c r="G140" s="14">
        <v>9384.94</v>
      </c>
      <c r="H140" s="20" t="e">
        <f t="shared" si="89"/>
        <v>#DIV/0!</v>
      </c>
      <c r="I140" s="20">
        <f t="shared" si="76"/>
        <v>250.26506666666668</v>
      </c>
    </row>
    <row r="141" spans="1:9" x14ac:dyDescent="0.25">
      <c r="A141" s="12"/>
      <c r="B141" s="12">
        <v>3294</v>
      </c>
      <c r="C141" s="13" t="s">
        <v>54</v>
      </c>
      <c r="D141" s="14">
        <v>0</v>
      </c>
      <c r="E141" s="14">
        <v>0</v>
      </c>
      <c r="F141" s="14">
        <v>0</v>
      </c>
      <c r="G141" s="14">
        <v>0</v>
      </c>
      <c r="H141" s="20" t="e">
        <f t="shared" si="89"/>
        <v>#DIV/0!</v>
      </c>
      <c r="I141" s="20" t="e">
        <f t="shared" si="76"/>
        <v>#DIV/0!</v>
      </c>
    </row>
    <row r="142" spans="1:9" x14ac:dyDescent="0.25">
      <c r="A142" s="12"/>
      <c r="B142" s="12">
        <v>3295</v>
      </c>
      <c r="C142" s="13" t="s">
        <v>41</v>
      </c>
      <c r="D142" s="14">
        <v>0</v>
      </c>
      <c r="E142" s="14">
        <v>0</v>
      </c>
      <c r="F142" s="14">
        <v>100</v>
      </c>
      <c r="G142" s="14">
        <v>21.25</v>
      </c>
      <c r="H142" s="20" t="e">
        <f t="shared" ref="H142:H144" si="96">+G142/D142*100</f>
        <v>#DIV/0!</v>
      </c>
      <c r="I142" s="20">
        <f t="shared" si="76"/>
        <v>21.25</v>
      </c>
    </row>
    <row r="143" spans="1:9" ht="30" x14ac:dyDescent="0.25">
      <c r="A143" s="12"/>
      <c r="B143" s="12">
        <v>3299</v>
      </c>
      <c r="C143" s="13" t="s">
        <v>42</v>
      </c>
      <c r="D143" s="14">
        <v>0</v>
      </c>
      <c r="E143" s="14">
        <v>0</v>
      </c>
      <c r="F143" s="14">
        <v>0</v>
      </c>
      <c r="G143" s="14">
        <v>0</v>
      </c>
      <c r="H143" s="20" t="e">
        <f t="shared" si="96"/>
        <v>#DIV/0!</v>
      </c>
      <c r="I143" s="20" t="e">
        <f t="shared" si="76"/>
        <v>#DIV/0!</v>
      </c>
    </row>
    <row r="144" spans="1:9" x14ac:dyDescent="0.25">
      <c r="A144" s="12"/>
      <c r="B144" s="6">
        <v>34</v>
      </c>
      <c r="C144" s="7" t="s">
        <v>179</v>
      </c>
      <c r="D144" s="8">
        <f>+D145</f>
        <v>76.72</v>
      </c>
      <c r="E144" s="8">
        <f>+E145</f>
        <v>254</v>
      </c>
      <c r="F144" s="8">
        <f t="shared" ref="F144" si="97">+F145</f>
        <v>360</v>
      </c>
      <c r="G144" s="8">
        <f t="shared" ref="G144" si="98">+G145</f>
        <v>125.47999999999999</v>
      </c>
      <c r="H144" s="10">
        <f t="shared" si="96"/>
        <v>163.55578727841501</v>
      </c>
      <c r="I144" s="10">
        <f>+G144/F144*100</f>
        <v>34.855555555555554</v>
      </c>
    </row>
    <row r="145" spans="1:13" s="9" customFormat="1" x14ac:dyDescent="0.25">
      <c r="A145" s="6"/>
      <c r="B145" s="6">
        <v>343</v>
      </c>
      <c r="C145" s="7" t="s">
        <v>162</v>
      </c>
      <c r="D145" s="8">
        <f>+D146+D147+D148+D149</f>
        <v>76.72</v>
      </c>
      <c r="E145" s="8">
        <f t="shared" ref="E145:G145" si="99">+E146+E147+E148+E149</f>
        <v>254</v>
      </c>
      <c r="F145" s="8">
        <f t="shared" si="99"/>
        <v>360</v>
      </c>
      <c r="G145" s="8">
        <f t="shared" si="99"/>
        <v>125.47999999999999</v>
      </c>
      <c r="H145" s="10">
        <f t="shared" ref="H145:H149" si="100">+G145/D145*100</f>
        <v>163.55578727841501</v>
      </c>
      <c r="I145" s="10">
        <f t="shared" ref="I145:I149" si="101">+G145/F145*100</f>
        <v>34.855555555555554</v>
      </c>
    </row>
    <row r="146" spans="1:13" ht="17.25" customHeight="1" x14ac:dyDescent="0.25">
      <c r="A146" s="12"/>
      <c r="B146" s="51" t="s">
        <v>130</v>
      </c>
      <c r="C146" s="52" t="s">
        <v>131</v>
      </c>
      <c r="D146" s="14">
        <v>50</v>
      </c>
      <c r="E146" s="14">
        <v>2</v>
      </c>
      <c r="F146" s="14">
        <v>100</v>
      </c>
      <c r="G146" s="14">
        <v>57</v>
      </c>
      <c r="H146" s="20">
        <f t="shared" si="100"/>
        <v>113.99999999999999</v>
      </c>
      <c r="I146" s="20">
        <f t="shared" si="101"/>
        <v>56.999999999999993</v>
      </c>
    </row>
    <row r="147" spans="1:13" ht="17.25" customHeight="1" x14ac:dyDescent="0.25">
      <c r="A147" s="12"/>
      <c r="B147" s="51" t="s">
        <v>132</v>
      </c>
      <c r="C147" s="52" t="s">
        <v>133</v>
      </c>
      <c r="D147" s="14">
        <v>23.55</v>
      </c>
      <c r="E147" s="14">
        <v>200</v>
      </c>
      <c r="F147" s="14">
        <v>200</v>
      </c>
      <c r="G147" s="14">
        <v>16.850000000000001</v>
      </c>
      <c r="H147" s="20">
        <f t="shared" si="100"/>
        <v>71.549893842887485</v>
      </c>
      <c r="I147" s="20">
        <f t="shared" si="101"/>
        <v>8.4250000000000007</v>
      </c>
    </row>
    <row r="148" spans="1:13" ht="17.25" customHeight="1" x14ac:dyDescent="0.25">
      <c r="A148" s="12"/>
      <c r="B148" s="51" t="s">
        <v>134</v>
      </c>
      <c r="C148" s="52" t="s">
        <v>135</v>
      </c>
      <c r="D148" s="14">
        <v>0.17</v>
      </c>
      <c r="E148" s="14">
        <v>50</v>
      </c>
      <c r="F148" s="14">
        <v>50</v>
      </c>
      <c r="G148" s="14">
        <v>51.63</v>
      </c>
      <c r="H148" s="20">
        <f t="shared" si="100"/>
        <v>30370.588235294115</v>
      </c>
      <c r="I148" s="20">
        <f t="shared" si="101"/>
        <v>103.25999999999999</v>
      </c>
    </row>
    <row r="149" spans="1:13" ht="17.25" customHeight="1" x14ac:dyDescent="0.25">
      <c r="A149" s="12"/>
      <c r="B149" s="51" t="s">
        <v>136</v>
      </c>
      <c r="C149" s="52" t="s">
        <v>137</v>
      </c>
      <c r="D149" s="14">
        <v>3</v>
      </c>
      <c r="E149" s="14">
        <v>2</v>
      </c>
      <c r="F149" s="14">
        <v>10</v>
      </c>
      <c r="G149" s="14">
        <v>0</v>
      </c>
      <c r="H149" s="20">
        <f t="shared" si="100"/>
        <v>0</v>
      </c>
      <c r="I149" s="20">
        <f t="shared" si="101"/>
        <v>0</v>
      </c>
      <c r="L149" s="34"/>
      <c r="M149" s="34"/>
    </row>
    <row r="150" spans="1:13" ht="17.25" customHeight="1" x14ac:dyDescent="0.25">
      <c r="A150" s="12"/>
      <c r="B150" s="75">
        <v>42</v>
      </c>
      <c r="C150" s="76" t="s">
        <v>167</v>
      </c>
      <c r="D150" s="8">
        <f>+D151</f>
        <v>3000</v>
      </c>
      <c r="E150" s="8">
        <f t="shared" ref="E150" si="102">+E151</f>
        <v>0</v>
      </c>
      <c r="F150" s="8">
        <f t="shared" ref="F150" si="103">+F151</f>
        <v>0</v>
      </c>
      <c r="G150" s="8">
        <f t="shared" ref="G150" si="104">+G151</f>
        <v>0</v>
      </c>
      <c r="H150" s="10">
        <f t="shared" ref="H150:H153" si="105">+G150/D150*100</f>
        <v>0</v>
      </c>
      <c r="I150" s="10" t="e">
        <f t="shared" ref="I150:I152" si="106">+G150/F150*100</f>
        <v>#DIV/0!</v>
      </c>
    </row>
    <row r="151" spans="1:13" ht="17.25" customHeight="1" x14ac:dyDescent="0.25">
      <c r="A151" s="12"/>
      <c r="B151" s="6">
        <v>424</v>
      </c>
      <c r="C151" s="7" t="s">
        <v>87</v>
      </c>
      <c r="D151" s="8">
        <f>+D152</f>
        <v>3000</v>
      </c>
      <c r="E151" s="8">
        <f t="shared" ref="E151:G151" si="107">+E152</f>
        <v>0</v>
      </c>
      <c r="F151" s="8">
        <f t="shared" si="107"/>
        <v>0</v>
      </c>
      <c r="G151" s="8">
        <f t="shared" si="107"/>
        <v>0</v>
      </c>
      <c r="H151" s="10">
        <f t="shared" si="105"/>
        <v>0</v>
      </c>
      <c r="I151" s="10" t="e">
        <f t="shared" si="106"/>
        <v>#DIV/0!</v>
      </c>
      <c r="M151" s="34"/>
    </row>
    <row r="152" spans="1:13" ht="17.25" customHeight="1" x14ac:dyDescent="0.25">
      <c r="A152" s="12"/>
      <c r="B152" s="12">
        <v>4243</v>
      </c>
      <c r="C152" s="13" t="s">
        <v>88</v>
      </c>
      <c r="D152" s="14">
        <v>3000</v>
      </c>
      <c r="E152" s="14">
        <v>0</v>
      </c>
      <c r="F152" s="14">
        <v>0</v>
      </c>
      <c r="G152" s="14">
        <v>0</v>
      </c>
      <c r="H152" s="20">
        <f t="shared" si="105"/>
        <v>0</v>
      </c>
      <c r="I152" s="20" t="e">
        <f t="shared" si="106"/>
        <v>#DIV/0!</v>
      </c>
    </row>
    <row r="153" spans="1:13" x14ac:dyDescent="0.25">
      <c r="A153" s="12"/>
      <c r="B153" s="83" t="s">
        <v>47</v>
      </c>
      <c r="C153" s="83"/>
      <c r="D153" s="8">
        <f>+D145+D138+D129+D117+D114+D112+D108+D122+D151</f>
        <v>8636</v>
      </c>
      <c r="E153" s="8">
        <f t="shared" ref="E153:G153" si="108">+E145+E138+E129+E117+E114+E112+E108+E122+E151</f>
        <v>20604</v>
      </c>
      <c r="F153" s="8">
        <f>+F145+F138+F129+F117+F114+F112+F108+F122+F151</f>
        <v>33960</v>
      </c>
      <c r="G153" s="8">
        <f t="shared" si="108"/>
        <v>45552.47</v>
      </c>
      <c r="H153" s="10">
        <f>+G153/D153*100</f>
        <v>527.47186197313567</v>
      </c>
      <c r="I153" s="10">
        <f>+G153/F153*100</f>
        <v>134.13565959952888</v>
      </c>
      <c r="L153" s="34"/>
      <c r="M153" s="34"/>
    </row>
    <row r="154" spans="1:13" x14ac:dyDescent="0.25">
      <c r="B154" s="22"/>
      <c r="C154" s="22"/>
      <c r="D154" s="23"/>
      <c r="E154" s="23"/>
      <c r="F154" s="23"/>
      <c r="G154" s="23"/>
      <c r="H154" s="24"/>
      <c r="I154" s="24"/>
    </row>
    <row r="155" spans="1:13" x14ac:dyDescent="0.25">
      <c r="B155" s="22"/>
      <c r="C155" s="22"/>
      <c r="D155" s="23"/>
      <c r="E155" s="23"/>
      <c r="F155" s="23"/>
      <c r="G155" s="23"/>
      <c r="H155" s="24"/>
      <c r="I155" s="24"/>
    </row>
    <row r="156" spans="1:13" x14ac:dyDescent="0.25">
      <c r="B156" s="22"/>
      <c r="C156" s="22"/>
      <c r="D156" s="23"/>
      <c r="E156" s="23"/>
      <c r="F156" s="23"/>
      <c r="G156" s="23"/>
      <c r="H156" s="24"/>
      <c r="I156" s="24"/>
    </row>
    <row r="158" spans="1:13" ht="45" x14ac:dyDescent="0.25">
      <c r="A158" s="6" t="s">
        <v>119</v>
      </c>
      <c r="B158" s="4" t="s">
        <v>117</v>
      </c>
      <c r="C158" s="4" t="s">
        <v>118</v>
      </c>
      <c r="D158" s="4" t="s">
        <v>96</v>
      </c>
      <c r="E158" s="4" t="s">
        <v>145</v>
      </c>
      <c r="F158" s="4" t="s">
        <v>146</v>
      </c>
      <c r="G158" s="4" t="s">
        <v>104</v>
      </c>
      <c r="H158" s="4" t="s">
        <v>185</v>
      </c>
      <c r="I158" s="4" t="s">
        <v>186</v>
      </c>
    </row>
    <row r="159" spans="1:13" x14ac:dyDescent="0.25">
      <c r="A159" s="32" t="s">
        <v>7</v>
      </c>
      <c r="B159" s="32" t="s">
        <v>8</v>
      </c>
      <c r="C159" s="32" t="s">
        <v>9</v>
      </c>
      <c r="D159" s="32" t="s">
        <v>10</v>
      </c>
      <c r="E159" s="32" t="s">
        <v>11</v>
      </c>
      <c r="F159" s="32" t="s">
        <v>123</v>
      </c>
      <c r="G159" s="32" t="s">
        <v>124</v>
      </c>
      <c r="H159" s="32" t="s">
        <v>125</v>
      </c>
      <c r="I159" s="32" t="s">
        <v>126</v>
      </c>
    </row>
    <row r="160" spans="1:13" x14ac:dyDescent="0.25">
      <c r="A160" s="40">
        <v>43</v>
      </c>
      <c r="B160" s="40" t="s">
        <v>154</v>
      </c>
      <c r="C160" s="54"/>
      <c r="D160" s="45"/>
      <c r="E160" s="45"/>
      <c r="F160" s="45"/>
      <c r="G160" s="45"/>
      <c r="H160" s="45"/>
      <c r="I160" s="45"/>
    </row>
    <row r="161" spans="1:9" s="71" customFormat="1" x14ac:dyDescent="0.25">
      <c r="A161" s="37"/>
      <c r="B161" s="36">
        <v>31</v>
      </c>
      <c r="C161" s="74" t="s">
        <v>20</v>
      </c>
      <c r="D161" s="60">
        <f>+D162+D166+D168</f>
        <v>0</v>
      </c>
      <c r="E161" s="60">
        <f t="shared" ref="E161:G161" si="109">+E162+E166+E168</f>
        <v>0</v>
      </c>
      <c r="F161" s="60">
        <f t="shared" si="109"/>
        <v>0</v>
      </c>
      <c r="G161" s="60">
        <f t="shared" si="109"/>
        <v>0</v>
      </c>
      <c r="H161" s="60" t="e">
        <f t="shared" ref="H161:H177" si="110">+G161/D161*100</f>
        <v>#DIV/0!</v>
      </c>
      <c r="I161" s="60" t="e">
        <f t="shared" ref="I161" si="111">+G161/F161*100</f>
        <v>#DIV/0!</v>
      </c>
    </row>
    <row r="162" spans="1:9" s="64" customFormat="1" x14ac:dyDescent="0.25">
      <c r="A162" s="37"/>
      <c r="B162" s="36">
        <v>311</v>
      </c>
      <c r="C162" s="74" t="s">
        <v>157</v>
      </c>
      <c r="D162" s="60">
        <f>+D163+D164+D165</f>
        <v>0</v>
      </c>
      <c r="E162" s="60">
        <f t="shared" ref="E162:G162" si="112">+E163+E164+E165</f>
        <v>0</v>
      </c>
      <c r="F162" s="60">
        <f t="shared" si="112"/>
        <v>0</v>
      </c>
      <c r="G162" s="60">
        <f t="shared" si="112"/>
        <v>0</v>
      </c>
      <c r="H162" s="10" t="e">
        <f t="shared" si="110"/>
        <v>#DIV/0!</v>
      </c>
      <c r="I162" s="10" t="e">
        <f t="shared" ref="I162:I167" si="113">+G162/F162*100</f>
        <v>#DIV/0!</v>
      </c>
    </row>
    <row r="163" spans="1:9" x14ac:dyDescent="0.25">
      <c r="A163" s="12"/>
      <c r="B163" s="12">
        <v>3111</v>
      </c>
      <c r="C163" s="13" t="s">
        <v>21</v>
      </c>
      <c r="D163" s="14">
        <v>0</v>
      </c>
      <c r="E163" s="14">
        <v>0</v>
      </c>
      <c r="F163" s="28">
        <v>0</v>
      </c>
      <c r="G163" s="14">
        <v>0</v>
      </c>
      <c r="H163" s="20" t="e">
        <f t="shared" si="110"/>
        <v>#DIV/0!</v>
      </c>
      <c r="I163" s="20" t="e">
        <f t="shared" si="113"/>
        <v>#DIV/0!</v>
      </c>
    </row>
    <row r="164" spans="1:9" x14ac:dyDescent="0.25">
      <c r="A164" s="12"/>
      <c r="B164" s="12">
        <v>3113</v>
      </c>
      <c r="C164" s="13" t="s">
        <v>55</v>
      </c>
      <c r="D164" s="14">
        <v>0</v>
      </c>
      <c r="E164" s="14">
        <v>0</v>
      </c>
      <c r="F164" s="14">
        <v>0</v>
      </c>
      <c r="G164" s="14">
        <v>0</v>
      </c>
      <c r="H164" s="20" t="e">
        <f>+G164/D164*100</f>
        <v>#DIV/0!</v>
      </c>
      <c r="I164" s="20" t="e">
        <f t="shared" si="113"/>
        <v>#DIV/0!</v>
      </c>
    </row>
    <row r="165" spans="1:9" x14ac:dyDescent="0.25">
      <c r="A165" s="12"/>
      <c r="B165" s="12">
        <v>3114</v>
      </c>
      <c r="C165" s="13" t="s">
        <v>56</v>
      </c>
      <c r="D165" s="14">
        <v>0</v>
      </c>
      <c r="E165" s="14">
        <v>0</v>
      </c>
      <c r="F165" s="14">
        <v>0</v>
      </c>
      <c r="G165" s="14">
        <v>0</v>
      </c>
      <c r="H165" s="20" t="e">
        <f t="shared" si="110"/>
        <v>#DIV/0!</v>
      </c>
      <c r="I165" s="20" t="e">
        <f t="shared" si="113"/>
        <v>#DIV/0!</v>
      </c>
    </row>
    <row r="166" spans="1:9" s="9" customFormat="1" x14ac:dyDescent="0.25">
      <c r="A166" s="6"/>
      <c r="B166" s="6">
        <v>312</v>
      </c>
      <c r="C166" s="7" t="s">
        <v>22</v>
      </c>
      <c r="D166" s="8">
        <f>+D167</f>
        <v>0</v>
      </c>
      <c r="E166" s="8">
        <f t="shared" ref="E166:G166" si="114">+E167</f>
        <v>0</v>
      </c>
      <c r="F166" s="8">
        <f t="shared" si="114"/>
        <v>0</v>
      </c>
      <c r="G166" s="8">
        <f t="shared" si="114"/>
        <v>0</v>
      </c>
      <c r="H166" s="10" t="e">
        <f t="shared" si="110"/>
        <v>#DIV/0!</v>
      </c>
      <c r="I166" s="10" t="e">
        <f t="shared" si="113"/>
        <v>#DIV/0!</v>
      </c>
    </row>
    <row r="167" spans="1:9" x14ac:dyDescent="0.25">
      <c r="A167" s="12"/>
      <c r="B167" s="12">
        <v>3121</v>
      </c>
      <c r="C167" s="13" t="s">
        <v>22</v>
      </c>
      <c r="D167" s="14">
        <v>0</v>
      </c>
      <c r="E167" s="14">
        <v>0</v>
      </c>
      <c r="F167" s="14">
        <v>0</v>
      </c>
      <c r="G167" s="14">
        <v>0</v>
      </c>
      <c r="H167" s="20" t="e">
        <f t="shared" si="110"/>
        <v>#DIV/0!</v>
      </c>
      <c r="I167" s="20" t="e">
        <f t="shared" si="113"/>
        <v>#DIV/0!</v>
      </c>
    </row>
    <row r="168" spans="1:9" s="9" customFormat="1" x14ac:dyDescent="0.25">
      <c r="A168" s="6"/>
      <c r="B168" s="6">
        <v>313</v>
      </c>
      <c r="C168" s="7" t="s">
        <v>158</v>
      </c>
      <c r="D168" s="8">
        <f>+D169</f>
        <v>0</v>
      </c>
      <c r="E168" s="8">
        <f t="shared" ref="E168:G168" si="115">+E169</f>
        <v>0</v>
      </c>
      <c r="F168" s="8">
        <f t="shared" si="115"/>
        <v>0</v>
      </c>
      <c r="G168" s="8">
        <f t="shared" si="115"/>
        <v>0</v>
      </c>
      <c r="H168" s="10" t="e">
        <f t="shared" si="110"/>
        <v>#DIV/0!</v>
      </c>
      <c r="I168" s="10" t="e">
        <f t="shared" ref="I168:I169" si="116">+G168/F168*100</f>
        <v>#DIV/0!</v>
      </c>
    </row>
    <row r="169" spans="1:9" ht="30" x14ac:dyDescent="0.25">
      <c r="A169" s="12"/>
      <c r="B169" s="12">
        <v>3132</v>
      </c>
      <c r="C169" s="13" t="s">
        <v>24</v>
      </c>
      <c r="D169" s="14">
        <v>0</v>
      </c>
      <c r="E169" s="14">
        <v>0</v>
      </c>
      <c r="F169" s="14">
        <v>0</v>
      </c>
      <c r="G169" s="14">
        <v>0</v>
      </c>
      <c r="H169" s="20" t="e">
        <f t="shared" si="110"/>
        <v>#DIV/0!</v>
      </c>
      <c r="I169" s="20" t="e">
        <f t="shared" si="116"/>
        <v>#DIV/0!</v>
      </c>
    </row>
    <row r="170" spans="1:9" x14ac:dyDescent="0.25">
      <c r="A170" s="12"/>
      <c r="B170" s="6">
        <v>32</v>
      </c>
      <c r="C170" s="7" t="s">
        <v>168</v>
      </c>
      <c r="D170" s="8">
        <f>+D171+D176+D182+D191</f>
        <v>6029.46</v>
      </c>
      <c r="E170" s="8">
        <f t="shared" ref="E170:G170" si="117">+E171+E176+E182+E191</f>
        <v>5500</v>
      </c>
      <c r="F170" s="8">
        <f t="shared" si="117"/>
        <v>5500</v>
      </c>
      <c r="G170" s="8">
        <f t="shared" si="117"/>
        <v>1276</v>
      </c>
      <c r="H170" s="10">
        <f t="shared" si="110"/>
        <v>21.162757527208075</v>
      </c>
      <c r="I170" s="10">
        <f t="shared" ref="I170" si="118">+G170/F170*100</f>
        <v>23.200000000000003</v>
      </c>
    </row>
    <row r="171" spans="1:9" s="9" customFormat="1" x14ac:dyDescent="0.25">
      <c r="A171" s="6"/>
      <c r="B171" s="6">
        <v>321</v>
      </c>
      <c r="C171" s="7" t="s">
        <v>159</v>
      </c>
      <c r="D171" s="8">
        <f>+D172+D173+D174+D175</f>
        <v>0</v>
      </c>
      <c r="E171" s="8">
        <f t="shared" ref="E171:G171" si="119">+E172+E173+E174+E175</f>
        <v>0</v>
      </c>
      <c r="F171" s="8">
        <f t="shared" si="119"/>
        <v>0</v>
      </c>
      <c r="G171" s="8">
        <f t="shared" si="119"/>
        <v>0</v>
      </c>
      <c r="H171" s="10" t="e">
        <f t="shared" si="110"/>
        <v>#DIV/0!</v>
      </c>
      <c r="I171" s="10" t="e">
        <f t="shared" ref="I171:I193" si="120">+G171/F171*100</f>
        <v>#DIV/0!</v>
      </c>
    </row>
    <row r="172" spans="1:9" x14ac:dyDescent="0.25">
      <c r="A172" s="12"/>
      <c r="B172" s="12">
        <v>3211</v>
      </c>
      <c r="C172" s="13" t="s">
        <v>27</v>
      </c>
      <c r="D172" s="14">
        <v>0</v>
      </c>
      <c r="E172" s="14">
        <v>0</v>
      </c>
      <c r="F172" s="14">
        <v>0</v>
      </c>
      <c r="G172" s="14">
        <v>0</v>
      </c>
      <c r="H172" s="20" t="e">
        <f t="shared" si="110"/>
        <v>#DIV/0!</v>
      </c>
      <c r="I172" s="20" t="e">
        <f t="shared" si="120"/>
        <v>#DIV/0!</v>
      </c>
    </row>
    <row r="173" spans="1:9" ht="30" x14ac:dyDescent="0.25">
      <c r="A173" s="12"/>
      <c r="B173" s="12">
        <v>3212</v>
      </c>
      <c r="C173" s="13" t="s">
        <v>28</v>
      </c>
      <c r="D173" s="14">
        <v>0</v>
      </c>
      <c r="E173" s="14">
        <v>0</v>
      </c>
      <c r="F173" s="14">
        <v>0</v>
      </c>
      <c r="G173" s="14">
        <v>0</v>
      </c>
      <c r="H173" s="20" t="e">
        <f t="shared" si="110"/>
        <v>#DIV/0!</v>
      </c>
      <c r="I173" s="20" t="e">
        <f t="shared" si="120"/>
        <v>#DIV/0!</v>
      </c>
    </row>
    <row r="174" spans="1:9" x14ac:dyDescent="0.25">
      <c r="A174" s="12"/>
      <c r="B174" s="12">
        <v>3213</v>
      </c>
      <c r="C174" s="13" t="s">
        <v>57</v>
      </c>
      <c r="D174" s="14">
        <v>0</v>
      </c>
      <c r="E174" s="14">
        <v>0</v>
      </c>
      <c r="F174" s="14">
        <v>0</v>
      </c>
      <c r="G174" s="14">
        <v>0</v>
      </c>
      <c r="H174" s="20" t="e">
        <f t="shared" si="110"/>
        <v>#DIV/0!</v>
      </c>
      <c r="I174" s="20" t="e">
        <f t="shared" si="120"/>
        <v>#DIV/0!</v>
      </c>
    </row>
    <row r="175" spans="1:9" x14ac:dyDescent="0.25">
      <c r="A175" s="12"/>
      <c r="B175" s="12">
        <v>3214</v>
      </c>
      <c r="C175" s="13" t="s">
        <v>58</v>
      </c>
      <c r="D175" s="14">
        <v>0</v>
      </c>
      <c r="E175" s="14">
        <v>0</v>
      </c>
      <c r="F175" s="14">
        <v>0</v>
      </c>
      <c r="G175" s="14">
        <v>0</v>
      </c>
      <c r="H175" s="20" t="e">
        <f t="shared" si="110"/>
        <v>#DIV/0!</v>
      </c>
      <c r="I175" s="20" t="e">
        <f t="shared" si="120"/>
        <v>#DIV/0!</v>
      </c>
    </row>
    <row r="176" spans="1:9" s="9" customFormat="1" x14ac:dyDescent="0.25">
      <c r="A176" s="6"/>
      <c r="B176" s="6">
        <v>322</v>
      </c>
      <c r="C176" s="7" t="s">
        <v>29</v>
      </c>
      <c r="D176" s="8">
        <f>+D177+D178+D179+D180+D181</f>
        <v>4962.5</v>
      </c>
      <c r="E176" s="8">
        <f t="shared" ref="E176:G176" si="121">+E177+E178+E179+E180+E181</f>
        <v>0</v>
      </c>
      <c r="F176" s="8">
        <f t="shared" si="121"/>
        <v>0</v>
      </c>
      <c r="G176" s="8">
        <f t="shared" si="121"/>
        <v>0</v>
      </c>
      <c r="H176" s="20">
        <f t="shared" si="110"/>
        <v>0</v>
      </c>
      <c r="I176" s="20" t="e">
        <f t="shared" si="120"/>
        <v>#DIV/0!</v>
      </c>
    </row>
    <row r="177" spans="1:9" ht="30" x14ac:dyDescent="0.25">
      <c r="A177" s="12"/>
      <c r="B177" s="12">
        <v>3221</v>
      </c>
      <c r="C177" s="13" t="s">
        <v>30</v>
      </c>
      <c r="D177" s="14">
        <v>0</v>
      </c>
      <c r="E177" s="14">
        <v>0</v>
      </c>
      <c r="F177" s="14">
        <v>0</v>
      </c>
      <c r="G177" s="14">
        <v>0</v>
      </c>
      <c r="H177" s="20" t="e">
        <f t="shared" si="110"/>
        <v>#DIV/0!</v>
      </c>
      <c r="I177" s="20" t="e">
        <f t="shared" si="120"/>
        <v>#DIV/0!</v>
      </c>
    </row>
    <row r="178" spans="1:9" x14ac:dyDescent="0.25">
      <c r="A178" s="12"/>
      <c r="B178" s="12">
        <v>3222</v>
      </c>
      <c r="C178" s="13" t="s">
        <v>84</v>
      </c>
      <c r="D178" s="14">
        <v>4962.5</v>
      </c>
      <c r="E178" s="14">
        <v>0</v>
      </c>
      <c r="F178" s="14">
        <v>0</v>
      </c>
      <c r="G178" s="14">
        <v>0</v>
      </c>
      <c r="H178" s="20">
        <f t="shared" ref="H178" si="122">+G178/D178*100</f>
        <v>0</v>
      </c>
      <c r="I178" s="20" t="e">
        <f t="shared" si="120"/>
        <v>#DIV/0!</v>
      </c>
    </row>
    <row r="179" spans="1:9" x14ac:dyDescent="0.25">
      <c r="A179" s="12"/>
      <c r="B179" s="12">
        <v>3223</v>
      </c>
      <c r="C179" s="13" t="s">
        <v>31</v>
      </c>
      <c r="D179" s="14">
        <v>0</v>
      </c>
      <c r="E179" s="14">
        <v>0</v>
      </c>
      <c r="F179" s="14">
        <v>0</v>
      </c>
      <c r="G179" s="14">
        <v>0</v>
      </c>
      <c r="H179" s="20" t="e">
        <f t="shared" ref="H179:H198" si="123">+G179/D179*100</f>
        <v>#DIV/0!</v>
      </c>
      <c r="I179" s="20" t="e">
        <f t="shared" si="120"/>
        <v>#DIV/0!</v>
      </c>
    </row>
    <row r="180" spans="1:9" ht="30" x14ac:dyDescent="0.25">
      <c r="A180" s="12"/>
      <c r="B180" s="12">
        <v>3224</v>
      </c>
      <c r="C180" s="13" t="s">
        <v>32</v>
      </c>
      <c r="D180" s="14">
        <v>0</v>
      </c>
      <c r="E180" s="14">
        <v>0</v>
      </c>
      <c r="F180" s="14">
        <v>0</v>
      </c>
      <c r="G180" s="14">
        <v>0</v>
      </c>
      <c r="H180" s="20" t="e">
        <f t="shared" si="123"/>
        <v>#DIV/0!</v>
      </c>
      <c r="I180" s="20" t="e">
        <f t="shared" si="120"/>
        <v>#DIV/0!</v>
      </c>
    </row>
    <row r="181" spans="1:9" x14ac:dyDescent="0.25">
      <c r="A181" s="12"/>
      <c r="B181" s="12">
        <v>3225</v>
      </c>
      <c r="C181" s="13" t="s">
        <v>48</v>
      </c>
      <c r="D181" s="14">
        <v>0</v>
      </c>
      <c r="E181" s="14">
        <v>0</v>
      </c>
      <c r="F181" s="14">
        <v>0</v>
      </c>
      <c r="G181" s="14">
        <v>0</v>
      </c>
      <c r="H181" s="20" t="e">
        <f t="shared" si="123"/>
        <v>#DIV/0!</v>
      </c>
      <c r="I181" s="20" t="e">
        <f t="shared" si="120"/>
        <v>#DIV/0!</v>
      </c>
    </row>
    <row r="182" spans="1:9" s="9" customFormat="1" x14ac:dyDescent="0.25">
      <c r="A182" s="6"/>
      <c r="B182" s="6">
        <v>323</v>
      </c>
      <c r="C182" s="7" t="s">
        <v>160</v>
      </c>
      <c r="D182" s="8">
        <f>+D183+D184+D185+D186+D187+D188+D189+D190</f>
        <v>0</v>
      </c>
      <c r="E182" s="8">
        <f t="shared" ref="E182:G182" si="124">+E183+E184+E185+E186+E187+E188+E189+E190</f>
        <v>2000</v>
      </c>
      <c r="F182" s="8">
        <f t="shared" si="124"/>
        <v>2000</v>
      </c>
      <c r="G182" s="8">
        <f t="shared" si="124"/>
        <v>0</v>
      </c>
      <c r="H182" s="10" t="e">
        <f t="shared" ref="H182" si="125">+G182/D182*100</f>
        <v>#DIV/0!</v>
      </c>
      <c r="I182" s="10">
        <f t="shared" si="120"/>
        <v>0</v>
      </c>
    </row>
    <row r="183" spans="1:9" x14ac:dyDescent="0.25">
      <c r="A183" s="12"/>
      <c r="B183" s="12">
        <v>3231</v>
      </c>
      <c r="C183" s="13" t="s">
        <v>34</v>
      </c>
      <c r="D183" s="14">
        <v>0</v>
      </c>
      <c r="E183" s="14">
        <v>0</v>
      </c>
      <c r="F183" s="14">
        <v>0</v>
      </c>
      <c r="G183" s="14">
        <v>0</v>
      </c>
      <c r="H183" s="20" t="e">
        <f t="shared" si="123"/>
        <v>#DIV/0!</v>
      </c>
      <c r="I183" s="20" t="e">
        <f t="shared" si="120"/>
        <v>#DIV/0!</v>
      </c>
    </row>
    <row r="184" spans="1:9" ht="30" x14ac:dyDescent="0.25">
      <c r="A184" s="12"/>
      <c r="B184" s="12">
        <v>3232</v>
      </c>
      <c r="C184" s="13" t="s">
        <v>49</v>
      </c>
      <c r="D184" s="14">
        <v>0</v>
      </c>
      <c r="E184" s="14">
        <v>0</v>
      </c>
      <c r="F184" s="14">
        <v>0</v>
      </c>
      <c r="G184" s="14">
        <v>0</v>
      </c>
      <c r="H184" s="20" t="e">
        <f t="shared" si="123"/>
        <v>#DIV/0!</v>
      </c>
      <c r="I184" s="20" t="e">
        <f t="shared" si="120"/>
        <v>#DIV/0!</v>
      </c>
    </row>
    <row r="185" spans="1:9" x14ac:dyDescent="0.25">
      <c r="A185" s="12"/>
      <c r="B185" s="12">
        <v>3233</v>
      </c>
      <c r="C185" s="13" t="s">
        <v>50</v>
      </c>
      <c r="D185" s="14">
        <v>0</v>
      </c>
      <c r="E185" s="14">
        <v>0</v>
      </c>
      <c r="F185" s="14">
        <v>0</v>
      </c>
      <c r="G185" s="14">
        <v>0</v>
      </c>
      <c r="H185" s="20" t="e">
        <f t="shared" si="123"/>
        <v>#DIV/0!</v>
      </c>
      <c r="I185" s="20" t="e">
        <f t="shared" si="120"/>
        <v>#DIV/0!</v>
      </c>
    </row>
    <row r="186" spans="1:9" x14ac:dyDescent="0.25">
      <c r="A186" s="12"/>
      <c r="B186" s="12">
        <v>3234</v>
      </c>
      <c r="C186" s="13" t="s">
        <v>35</v>
      </c>
      <c r="D186" s="14">
        <v>0</v>
      </c>
      <c r="E186" s="14">
        <v>0</v>
      </c>
      <c r="F186" s="14">
        <v>0</v>
      </c>
      <c r="G186" s="14">
        <v>0</v>
      </c>
      <c r="H186" s="20" t="e">
        <f t="shared" si="123"/>
        <v>#DIV/0!</v>
      </c>
      <c r="I186" s="20" t="e">
        <f t="shared" si="120"/>
        <v>#DIV/0!</v>
      </c>
    </row>
    <row r="187" spans="1:9" x14ac:dyDescent="0.25">
      <c r="A187" s="12"/>
      <c r="B187" s="12">
        <v>3235</v>
      </c>
      <c r="C187" s="13" t="s">
        <v>51</v>
      </c>
      <c r="D187" s="14">
        <v>0</v>
      </c>
      <c r="E187" s="14">
        <v>0</v>
      </c>
      <c r="F187" s="14">
        <v>0</v>
      </c>
      <c r="G187" s="14">
        <v>0</v>
      </c>
      <c r="H187" s="20" t="e">
        <f t="shared" si="123"/>
        <v>#DIV/0!</v>
      </c>
      <c r="I187" s="20" t="e">
        <f t="shared" si="120"/>
        <v>#DIV/0!</v>
      </c>
    </row>
    <row r="188" spans="1:9" x14ac:dyDescent="0.25">
      <c r="A188" s="12"/>
      <c r="B188" s="12">
        <v>3237</v>
      </c>
      <c r="C188" s="13" t="s">
        <v>52</v>
      </c>
      <c r="D188" s="14">
        <v>0</v>
      </c>
      <c r="E188" s="14">
        <v>0</v>
      </c>
      <c r="F188" s="14">
        <v>0</v>
      </c>
      <c r="G188" s="14">
        <v>0</v>
      </c>
      <c r="H188" s="20" t="e">
        <f t="shared" si="123"/>
        <v>#DIV/0!</v>
      </c>
      <c r="I188" s="20" t="e">
        <f t="shared" si="120"/>
        <v>#DIV/0!</v>
      </c>
    </row>
    <row r="189" spans="1:9" x14ac:dyDescent="0.25">
      <c r="A189" s="12"/>
      <c r="B189" s="12">
        <v>3238</v>
      </c>
      <c r="C189" s="13" t="s">
        <v>36</v>
      </c>
      <c r="D189" s="14">
        <v>0</v>
      </c>
      <c r="E189" s="14">
        <v>0</v>
      </c>
      <c r="F189" s="14">
        <v>0</v>
      </c>
      <c r="G189" s="14">
        <v>0</v>
      </c>
      <c r="H189" s="20" t="e">
        <f t="shared" si="123"/>
        <v>#DIV/0!</v>
      </c>
      <c r="I189" s="20" t="e">
        <f t="shared" si="120"/>
        <v>#DIV/0!</v>
      </c>
    </row>
    <row r="190" spans="1:9" x14ac:dyDescent="0.25">
      <c r="A190" s="12"/>
      <c r="B190" s="12">
        <v>3239</v>
      </c>
      <c r="C190" s="13" t="s">
        <v>37</v>
      </c>
      <c r="D190" s="14">
        <v>0</v>
      </c>
      <c r="E190" s="14">
        <v>2000</v>
      </c>
      <c r="F190" s="14">
        <v>2000</v>
      </c>
      <c r="G190" s="14">
        <v>0</v>
      </c>
      <c r="H190" s="20" t="e">
        <f t="shared" si="123"/>
        <v>#DIV/0!</v>
      </c>
      <c r="I190" s="20">
        <f t="shared" si="120"/>
        <v>0</v>
      </c>
    </row>
    <row r="191" spans="1:9" s="9" customFormat="1" ht="30" x14ac:dyDescent="0.25">
      <c r="A191" s="6"/>
      <c r="B191" s="6">
        <v>329</v>
      </c>
      <c r="C191" s="7" t="s">
        <v>161</v>
      </c>
      <c r="D191" s="8">
        <f>+D192+D193+D194+D195+D196</f>
        <v>1066.96</v>
      </c>
      <c r="E191" s="8">
        <f t="shared" ref="E191:G191" si="126">+E192+E193+E194+E195+E196</f>
        <v>3500</v>
      </c>
      <c r="F191" s="8">
        <f t="shared" si="126"/>
        <v>3500</v>
      </c>
      <c r="G191" s="8">
        <f t="shared" si="126"/>
        <v>1276</v>
      </c>
      <c r="H191" s="10">
        <f t="shared" ref="H191" si="127">+G191/D191*100</f>
        <v>119.59211216915348</v>
      </c>
      <c r="I191" s="10">
        <f t="shared" si="120"/>
        <v>36.457142857142856</v>
      </c>
    </row>
    <row r="192" spans="1:9" x14ac:dyDescent="0.25">
      <c r="A192" s="12"/>
      <c r="B192" s="12">
        <v>3292</v>
      </c>
      <c r="C192" s="13" t="s">
        <v>53</v>
      </c>
      <c r="D192" s="14">
        <v>0</v>
      </c>
      <c r="E192" s="14">
        <v>2500</v>
      </c>
      <c r="F192" s="14">
        <v>2500</v>
      </c>
      <c r="G192" s="14">
        <v>0</v>
      </c>
      <c r="H192" s="20" t="e">
        <f t="shared" si="123"/>
        <v>#DIV/0!</v>
      </c>
      <c r="I192" s="20">
        <f t="shared" si="120"/>
        <v>0</v>
      </c>
    </row>
    <row r="193" spans="1:9" x14ac:dyDescent="0.25">
      <c r="A193" s="12"/>
      <c r="B193" s="12">
        <v>3293</v>
      </c>
      <c r="C193" s="13" t="s">
        <v>40</v>
      </c>
      <c r="D193" s="26">
        <v>1066.96</v>
      </c>
      <c r="E193" s="14">
        <v>500</v>
      </c>
      <c r="F193" s="14">
        <v>500</v>
      </c>
      <c r="G193" s="14">
        <v>1276</v>
      </c>
      <c r="H193" s="20">
        <f t="shared" si="123"/>
        <v>119.59211216915348</v>
      </c>
      <c r="I193" s="20">
        <f t="shared" si="120"/>
        <v>255.20000000000002</v>
      </c>
    </row>
    <row r="194" spans="1:9" x14ac:dyDescent="0.25">
      <c r="A194" s="12"/>
      <c r="B194" s="12">
        <v>3294</v>
      </c>
      <c r="C194" s="13" t="s">
        <v>54</v>
      </c>
      <c r="D194" s="14">
        <v>0</v>
      </c>
      <c r="E194" s="14">
        <v>500</v>
      </c>
      <c r="F194" s="14">
        <v>500</v>
      </c>
      <c r="G194" s="14">
        <v>0</v>
      </c>
      <c r="H194" s="20" t="e">
        <f t="shared" si="123"/>
        <v>#DIV/0!</v>
      </c>
      <c r="I194" s="20">
        <f t="shared" ref="I194:I198" si="128">+G194/F194*100</f>
        <v>0</v>
      </c>
    </row>
    <row r="195" spans="1:9" x14ac:dyDescent="0.25">
      <c r="A195" s="12"/>
      <c r="B195" s="12">
        <v>3295</v>
      </c>
      <c r="C195" s="13" t="s">
        <v>41</v>
      </c>
      <c r="D195" s="14">
        <v>0</v>
      </c>
      <c r="E195" s="14">
        <v>0</v>
      </c>
      <c r="F195" s="14">
        <v>0</v>
      </c>
      <c r="G195" s="14">
        <v>0</v>
      </c>
      <c r="H195" s="20" t="e">
        <f t="shared" si="123"/>
        <v>#DIV/0!</v>
      </c>
      <c r="I195" s="20" t="e">
        <f t="shared" si="128"/>
        <v>#DIV/0!</v>
      </c>
    </row>
    <row r="196" spans="1:9" ht="30" x14ac:dyDescent="0.25">
      <c r="A196" s="12"/>
      <c r="B196" s="12">
        <v>3299</v>
      </c>
      <c r="C196" s="13" t="s">
        <v>42</v>
      </c>
      <c r="D196" s="14">
        <v>0</v>
      </c>
      <c r="E196" s="14">
        <v>0</v>
      </c>
      <c r="F196" s="14">
        <v>0</v>
      </c>
      <c r="G196" s="14">
        <v>0</v>
      </c>
      <c r="H196" s="20" t="e">
        <f t="shared" si="123"/>
        <v>#DIV/0!</v>
      </c>
      <c r="I196" s="20" t="e">
        <f t="shared" si="128"/>
        <v>#DIV/0!</v>
      </c>
    </row>
    <row r="197" spans="1:9" s="9" customFormat="1" x14ac:dyDescent="0.25">
      <c r="A197" s="6"/>
      <c r="B197" s="6">
        <v>34</v>
      </c>
      <c r="C197" s="7" t="s">
        <v>179</v>
      </c>
      <c r="D197" s="8">
        <f>+D198</f>
        <v>0</v>
      </c>
      <c r="E197" s="8">
        <f t="shared" ref="E197:G197" si="129">+E198</f>
        <v>0</v>
      </c>
      <c r="F197" s="8">
        <f t="shared" si="129"/>
        <v>0</v>
      </c>
      <c r="G197" s="8">
        <f t="shared" si="129"/>
        <v>0</v>
      </c>
      <c r="H197" s="10" t="e">
        <f t="shared" ref="H197" si="130">+G197/D197*100</f>
        <v>#DIV/0!</v>
      </c>
      <c r="I197" s="10" t="e">
        <f t="shared" ref="I197" si="131">+G197/F197*100</f>
        <v>#DIV/0!</v>
      </c>
    </row>
    <row r="198" spans="1:9" s="9" customFormat="1" x14ac:dyDescent="0.25">
      <c r="A198" s="6"/>
      <c r="B198" s="6">
        <v>343</v>
      </c>
      <c r="C198" s="7" t="s">
        <v>45</v>
      </c>
      <c r="D198" s="25">
        <f>+D199+D200+D201+D202</f>
        <v>0</v>
      </c>
      <c r="E198" s="25">
        <f t="shared" ref="E198:G198" si="132">+E199+E200+E201+E202</f>
        <v>0</v>
      </c>
      <c r="F198" s="25">
        <f t="shared" si="132"/>
        <v>0</v>
      </c>
      <c r="G198" s="25">
        <f t="shared" si="132"/>
        <v>0</v>
      </c>
      <c r="H198" s="10" t="e">
        <f t="shared" si="123"/>
        <v>#DIV/0!</v>
      </c>
      <c r="I198" s="10" t="e">
        <f t="shared" si="128"/>
        <v>#DIV/0!</v>
      </c>
    </row>
    <row r="199" spans="1:9" x14ac:dyDescent="0.25">
      <c r="A199" s="12"/>
      <c r="B199" s="51" t="s">
        <v>130</v>
      </c>
      <c r="C199" s="52" t="s">
        <v>131</v>
      </c>
      <c r="D199" s="26">
        <v>0</v>
      </c>
      <c r="E199" s="14">
        <v>0</v>
      </c>
      <c r="F199" s="14">
        <v>0</v>
      </c>
      <c r="G199" s="14">
        <v>0</v>
      </c>
      <c r="H199" s="20" t="e">
        <f t="shared" ref="H199:H202" si="133">+G199/D199*100</f>
        <v>#DIV/0!</v>
      </c>
      <c r="I199" s="20" t="e">
        <f t="shared" ref="I199:I202" si="134">+G199/F199*100</f>
        <v>#DIV/0!</v>
      </c>
    </row>
    <row r="200" spans="1:9" x14ac:dyDescent="0.25">
      <c r="A200" s="12"/>
      <c r="B200" s="51" t="s">
        <v>132</v>
      </c>
      <c r="C200" s="52" t="s">
        <v>133</v>
      </c>
      <c r="D200" s="26">
        <v>0</v>
      </c>
      <c r="E200" s="14">
        <v>0</v>
      </c>
      <c r="F200" s="14">
        <v>0</v>
      </c>
      <c r="G200" s="14">
        <v>0</v>
      </c>
      <c r="H200" s="20" t="e">
        <f t="shared" si="133"/>
        <v>#DIV/0!</v>
      </c>
      <c r="I200" s="20" t="e">
        <f t="shared" si="134"/>
        <v>#DIV/0!</v>
      </c>
    </row>
    <row r="201" spans="1:9" x14ac:dyDescent="0.25">
      <c r="A201" s="12"/>
      <c r="B201" s="51" t="s">
        <v>134</v>
      </c>
      <c r="C201" s="52" t="s">
        <v>135</v>
      </c>
      <c r="D201" s="26">
        <v>0</v>
      </c>
      <c r="E201" s="14">
        <v>0</v>
      </c>
      <c r="F201" s="14">
        <v>0</v>
      </c>
      <c r="G201" s="14">
        <v>0</v>
      </c>
      <c r="H201" s="20" t="e">
        <f t="shared" si="133"/>
        <v>#DIV/0!</v>
      </c>
      <c r="I201" s="20" t="e">
        <f t="shared" si="134"/>
        <v>#DIV/0!</v>
      </c>
    </row>
    <row r="202" spans="1:9" x14ac:dyDescent="0.25">
      <c r="A202" s="12"/>
      <c r="B202" s="51" t="s">
        <v>136</v>
      </c>
      <c r="C202" s="52" t="s">
        <v>137</v>
      </c>
      <c r="D202" s="26">
        <v>0</v>
      </c>
      <c r="E202" s="14">
        <v>0</v>
      </c>
      <c r="F202" s="14">
        <v>0</v>
      </c>
      <c r="G202" s="14">
        <v>0</v>
      </c>
      <c r="H202" s="20" t="e">
        <f t="shared" si="133"/>
        <v>#DIV/0!</v>
      </c>
      <c r="I202" s="20" t="e">
        <f t="shared" si="134"/>
        <v>#DIV/0!</v>
      </c>
    </row>
    <row r="203" spans="1:9" s="9" customFormat="1" x14ac:dyDescent="0.25">
      <c r="A203" s="6"/>
      <c r="B203" s="75">
        <v>42</v>
      </c>
      <c r="C203" s="76" t="s">
        <v>167</v>
      </c>
      <c r="D203" s="25">
        <f>+D204</f>
        <v>975.36</v>
      </c>
      <c r="E203" s="25">
        <f t="shared" ref="E203:G203" si="135">+E204</f>
        <v>3500</v>
      </c>
      <c r="F203" s="25">
        <f t="shared" si="135"/>
        <v>3500</v>
      </c>
      <c r="G203" s="25">
        <f t="shared" si="135"/>
        <v>3948.51</v>
      </c>
      <c r="H203" s="10">
        <f t="shared" ref="H203" si="136">+G203/D203*100</f>
        <v>404.82591043307093</v>
      </c>
      <c r="I203" s="10">
        <f t="shared" ref="I203" si="137">+G203/F203*100</f>
        <v>112.81457142857143</v>
      </c>
    </row>
    <row r="204" spans="1:9" s="9" customFormat="1" ht="17.25" customHeight="1" x14ac:dyDescent="0.25">
      <c r="A204" s="6"/>
      <c r="B204" s="6">
        <v>424</v>
      </c>
      <c r="C204" s="7" t="s">
        <v>87</v>
      </c>
      <c r="D204" s="8">
        <f>+D205+D206</f>
        <v>975.36</v>
      </c>
      <c r="E204" s="8">
        <f t="shared" ref="E204:G204" si="138">+E205+E206</f>
        <v>3500</v>
      </c>
      <c r="F204" s="8">
        <f t="shared" si="138"/>
        <v>3500</v>
      </c>
      <c r="G204" s="8">
        <f t="shared" si="138"/>
        <v>3948.51</v>
      </c>
      <c r="H204" s="10">
        <f t="shared" ref="H204:H207" si="139">+G204/D204*100</f>
        <v>404.82591043307093</v>
      </c>
      <c r="I204" s="10">
        <f t="shared" ref="I204:I206" si="140">+G204/F204*100</f>
        <v>112.81457142857143</v>
      </c>
    </row>
    <row r="205" spans="1:9" x14ac:dyDescent="0.25">
      <c r="A205" s="12"/>
      <c r="B205" s="27">
        <v>4241</v>
      </c>
      <c r="C205" s="38" t="s">
        <v>89</v>
      </c>
      <c r="D205" s="14">
        <v>975.36</v>
      </c>
      <c r="E205" s="14">
        <v>1000</v>
      </c>
      <c r="F205" s="14">
        <v>1000</v>
      </c>
      <c r="G205" s="14">
        <v>1448.51</v>
      </c>
      <c r="H205" s="20">
        <f t="shared" si="139"/>
        <v>148.5102936351706</v>
      </c>
      <c r="I205" s="20">
        <f>+G205/F205*100</f>
        <v>144.851</v>
      </c>
    </row>
    <row r="206" spans="1:9" x14ac:dyDescent="0.25">
      <c r="A206" s="12"/>
      <c r="B206" s="12">
        <v>4243</v>
      </c>
      <c r="C206" s="13" t="s">
        <v>88</v>
      </c>
      <c r="D206" s="14">
        <v>0</v>
      </c>
      <c r="E206" s="14">
        <v>2500</v>
      </c>
      <c r="F206" s="14">
        <v>2500</v>
      </c>
      <c r="G206" s="14">
        <v>2500</v>
      </c>
      <c r="H206" s="20" t="e">
        <f t="shared" si="139"/>
        <v>#DIV/0!</v>
      </c>
      <c r="I206" s="20">
        <f t="shared" si="140"/>
        <v>100</v>
      </c>
    </row>
    <row r="207" spans="1:9" x14ac:dyDescent="0.25">
      <c r="A207" s="12"/>
      <c r="B207" s="83" t="s">
        <v>47</v>
      </c>
      <c r="C207" s="83"/>
      <c r="D207" s="8">
        <f>+D204+D198+D191+D182+D176+D171+D168++D166+D162</f>
        <v>7004.82</v>
      </c>
      <c r="E207" s="8">
        <f t="shared" ref="E207:G207" si="141">+E204+E198+E191+E182+E176+E171+E168++E166+E162</f>
        <v>9000</v>
      </c>
      <c r="F207" s="8">
        <f t="shared" si="141"/>
        <v>9000</v>
      </c>
      <c r="G207" s="8">
        <f t="shared" si="141"/>
        <v>5224.51</v>
      </c>
      <c r="H207" s="10">
        <f t="shared" si="139"/>
        <v>74.584500386876471</v>
      </c>
      <c r="I207" s="10">
        <f>+G207/F207*100</f>
        <v>58.050111111111114</v>
      </c>
    </row>
    <row r="208" spans="1:9" x14ac:dyDescent="0.25">
      <c r="B208" s="22"/>
      <c r="C208" s="22"/>
      <c r="D208" s="23"/>
      <c r="E208" s="23"/>
      <c r="F208" s="23"/>
      <c r="G208" s="23"/>
      <c r="H208" s="24"/>
      <c r="I208" s="24"/>
    </row>
    <row r="209" spans="2:9" x14ac:dyDescent="0.25">
      <c r="B209" s="22"/>
      <c r="C209" s="22"/>
      <c r="D209" s="23"/>
      <c r="E209" s="23"/>
      <c r="F209" s="23"/>
      <c r="G209" s="23"/>
      <c r="H209" s="24"/>
      <c r="I209" s="24"/>
    </row>
    <row r="210" spans="2:9" x14ac:dyDescent="0.25">
      <c r="B210" s="22"/>
      <c r="C210" s="22"/>
      <c r="D210" s="23"/>
      <c r="E210" s="23"/>
      <c r="F210" s="23"/>
      <c r="G210" s="23"/>
      <c r="H210" s="23"/>
      <c r="I210" s="24"/>
    </row>
    <row r="212" spans="2:9" x14ac:dyDescent="0.25">
      <c r="B212" s="84" t="s">
        <v>180</v>
      </c>
      <c r="C212" s="84"/>
      <c r="D212" s="84"/>
      <c r="E212" s="84"/>
      <c r="F212" s="84"/>
      <c r="G212" s="84"/>
      <c r="H212" s="24"/>
      <c r="I212" s="24"/>
    </row>
    <row r="215" spans="2:9" s="9" customFormat="1" ht="33" customHeight="1" x14ac:dyDescent="0.25">
      <c r="B215" s="80" t="s">
        <v>94</v>
      </c>
      <c r="C215" s="80" t="s">
        <v>95</v>
      </c>
      <c r="D215" s="80" t="s">
        <v>102</v>
      </c>
      <c r="E215" s="80" t="s">
        <v>103</v>
      </c>
      <c r="F215" s="4" t="s">
        <v>105</v>
      </c>
      <c r="G215" s="4" t="s">
        <v>186</v>
      </c>
    </row>
    <row r="216" spans="2:9" ht="19.5" customHeight="1" x14ac:dyDescent="0.25">
      <c r="B216" s="32" t="s">
        <v>7</v>
      </c>
      <c r="C216" s="32" t="s">
        <v>8</v>
      </c>
      <c r="D216" s="32" t="s">
        <v>9</v>
      </c>
      <c r="E216" s="32" t="s">
        <v>10</v>
      </c>
      <c r="F216" s="33" t="s">
        <v>11</v>
      </c>
      <c r="G216" s="32" t="s">
        <v>101</v>
      </c>
    </row>
    <row r="217" spans="2:9" x14ac:dyDescent="0.25">
      <c r="B217" s="12">
        <v>1</v>
      </c>
      <c r="C217" s="12" t="s">
        <v>64</v>
      </c>
      <c r="D217" s="12"/>
      <c r="E217" s="12"/>
      <c r="F217" s="12"/>
      <c r="G217" s="12"/>
      <c r="I217" s="34"/>
    </row>
    <row r="218" spans="2:9" x14ac:dyDescent="0.25">
      <c r="B218" s="12"/>
      <c r="C218" s="12" t="s">
        <v>65</v>
      </c>
      <c r="D218" s="12"/>
      <c r="E218" s="12"/>
      <c r="F218" s="14">
        <f>+(79741.46/12)*6</f>
        <v>39870.730000000003</v>
      </c>
      <c r="G218" s="20" t="e">
        <f>+F218/E218*100</f>
        <v>#DIV/0!</v>
      </c>
    </row>
    <row r="219" spans="2:9" x14ac:dyDescent="0.25">
      <c r="B219" s="12"/>
      <c r="C219" s="12" t="s">
        <v>97</v>
      </c>
      <c r="D219" s="14">
        <v>3915327.9050000003</v>
      </c>
      <c r="E219" s="14">
        <v>4625607.38</v>
      </c>
      <c r="F219" s="14">
        <f>+G12+G14</f>
        <v>3092100.1500000004</v>
      </c>
      <c r="G219" s="14">
        <f>+F219/E219*100</f>
        <v>66.847440692210242</v>
      </c>
    </row>
    <row r="220" spans="2:9" x14ac:dyDescent="0.25">
      <c r="B220" s="12"/>
      <c r="C220" s="12" t="s">
        <v>98</v>
      </c>
      <c r="D220" s="14">
        <v>3915327.9050000003</v>
      </c>
      <c r="E220" s="14">
        <v>4625607.38</v>
      </c>
      <c r="F220" s="14">
        <f>+G99+Programi!F77</f>
        <v>3133887.4</v>
      </c>
      <c r="G220" s="14">
        <f>+F220/E220*100</f>
        <v>67.750830162329947</v>
      </c>
    </row>
    <row r="221" spans="2:9" x14ac:dyDescent="0.25">
      <c r="B221" s="12"/>
      <c r="C221" s="27" t="s">
        <v>100</v>
      </c>
      <c r="D221" s="12"/>
      <c r="E221" s="12"/>
      <c r="F221" s="31">
        <f>+F218+F219-F220</f>
        <v>-1916.519999999553</v>
      </c>
      <c r="G221" s="20" t="e">
        <f t="shared" ref="G221" si="142">+F221/E221*100</f>
        <v>#DIV/0!</v>
      </c>
      <c r="I221" s="34"/>
    </row>
    <row r="222" spans="2:9" x14ac:dyDescent="0.25">
      <c r="B222" s="12">
        <v>3</v>
      </c>
      <c r="C222" s="12" t="s">
        <v>99</v>
      </c>
      <c r="D222" s="12"/>
      <c r="E222" s="12"/>
      <c r="F222" s="12"/>
      <c r="G222" s="14"/>
    </row>
    <row r="223" spans="2:9" x14ac:dyDescent="0.25">
      <c r="B223" s="12"/>
      <c r="C223" s="12" t="s">
        <v>65</v>
      </c>
      <c r="D223" s="35">
        <f>+(153726.02/12)*6</f>
        <v>76863.009999999995</v>
      </c>
      <c r="E223" s="35">
        <f>+(153726.02/12)*6</f>
        <v>76863.009999999995</v>
      </c>
      <c r="F223" s="14">
        <f>+(153726.02/12)*6</f>
        <v>76863.009999999995</v>
      </c>
      <c r="G223" s="20">
        <f>+F223/E223*100</f>
        <v>100</v>
      </c>
    </row>
    <row r="224" spans="2:9" x14ac:dyDescent="0.25">
      <c r="B224" s="12"/>
      <c r="C224" s="12" t="s">
        <v>97</v>
      </c>
      <c r="D224" s="35">
        <f>+E19+E23+E26+E35</f>
        <v>21004</v>
      </c>
      <c r="E224" s="35">
        <f>+F19+F23+F26+F35</f>
        <v>34360</v>
      </c>
      <c r="F224" s="35">
        <f>+G19+G23+G26+G35</f>
        <v>33356.46</v>
      </c>
      <c r="G224" s="20">
        <f t="shared" ref="G224:G237" si="143">+F224/E224*100</f>
        <v>97.079336437718283</v>
      </c>
    </row>
    <row r="225" spans="2:9" x14ac:dyDescent="0.25">
      <c r="B225" s="12"/>
      <c r="C225" s="12" t="s">
        <v>98</v>
      </c>
      <c r="D225" s="14">
        <f>+E153+Programi!D111</f>
        <v>21004</v>
      </c>
      <c r="E225" s="14">
        <f>+F153+Programi!E111</f>
        <v>34360</v>
      </c>
      <c r="F225" s="14">
        <f>+G153+Programi!F111</f>
        <v>55552.47</v>
      </c>
      <c r="G225" s="20">
        <f t="shared" si="143"/>
        <v>161.67773573923168</v>
      </c>
    </row>
    <row r="226" spans="2:9" x14ac:dyDescent="0.25">
      <c r="B226" s="12"/>
      <c r="C226" s="27" t="s">
        <v>100</v>
      </c>
      <c r="D226" s="35">
        <f>+D223+D224-D225</f>
        <v>76863.009999999995</v>
      </c>
      <c r="E226" s="35">
        <f>+E223+E224-E225</f>
        <v>76863.009999999995</v>
      </c>
      <c r="F226" s="35">
        <f>+F223+F224-F225</f>
        <v>54667</v>
      </c>
      <c r="G226" s="20">
        <f t="shared" si="143"/>
        <v>71.122637533971158</v>
      </c>
      <c r="I226" s="34"/>
    </row>
    <row r="227" spans="2:9" x14ac:dyDescent="0.25">
      <c r="B227" s="12">
        <v>4</v>
      </c>
      <c r="C227" s="12" t="s">
        <v>83</v>
      </c>
      <c r="D227" s="12"/>
      <c r="E227" s="12"/>
      <c r="F227" s="12"/>
      <c r="G227" s="20"/>
    </row>
    <row r="228" spans="2:9" x14ac:dyDescent="0.25">
      <c r="B228" s="12"/>
      <c r="C228" s="12" t="s">
        <v>65</v>
      </c>
      <c r="D228" s="35">
        <f>+(140605.18/12)*6</f>
        <v>70302.59</v>
      </c>
      <c r="E228" s="35">
        <f>+(140605.18/12)*6</f>
        <v>70302.59</v>
      </c>
      <c r="F228" s="35">
        <f>+(140605.18/12)*6</f>
        <v>70302.59</v>
      </c>
      <c r="G228" s="20">
        <f t="shared" si="143"/>
        <v>100</v>
      </c>
    </row>
    <row r="229" spans="2:9" x14ac:dyDescent="0.25">
      <c r="B229" s="12"/>
      <c r="C229" s="12" t="s">
        <v>97</v>
      </c>
      <c r="D229" s="35">
        <f>+E30</f>
        <v>9000</v>
      </c>
      <c r="E229" s="35">
        <f>+F30</f>
        <v>9000</v>
      </c>
      <c r="F229" s="35">
        <f>+G30</f>
        <v>9992.91</v>
      </c>
      <c r="G229" s="20">
        <f t="shared" si="143"/>
        <v>111.03233333333333</v>
      </c>
    </row>
    <row r="230" spans="2:9" x14ac:dyDescent="0.25">
      <c r="B230" s="12"/>
      <c r="C230" s="12" t="s">
        <v>98</v>
      </c>
      <c r="D230" s="14">
        <f>+E207+Programi!D145</f>
        <v>9000</v>
      </c>
      <c r="E230" s="14">
        <f>+F207+Programi!E145</f>
        <v>9000</v>
      </c>
      <c r="F230" s="14">
        <f>+G207+Programi!F145</f>
        <v>5224.51</v>
      </c>
      <c r="G230" s="20">
        <f t="shared" si="143"/>
        <v>58.050111111111114</v>
      </c>
      <c r="H230" s="34"/>
      <c r="I230" s="34"/>
    </row>
    <row r="231" spans="2:9" x14ac:dyDescent="0.25">
      <c r="B231" s="12"/>
      <c r="C231" s="27" t="s">
        <v>100</v>
      </c>
      <c r="D231" s="35">
        <f>+D228+D229-D230</f>
        <v>70302.59</v>
      </c>
      <c r="E231" s="35">
        <f>+E228+E229-E230</f>
        <v>70302.59</v>
      </c>
      <c r="F231" s="14">
        <f>+F228+F229-F230</f>
        <v>75070.990000000005</v>
      </c>
      <c r="G231" s="20">
        <f t="shared" si="143"/>
        <v>106.78268041049415</v>
      </c>
      <c r="I231" s="34"/>
    </row>
    <row r="232" spans="2:9" x14ac:dyDescent="0.25">
      <c r="B232" s="12">
        <v>5</v>
      </c>
      <c r="C232" s="12" t="s">
        <v>72</v>
      </c>
      <c r="D232" s="12"/>
      <c r="E232" s="12"/>
      <c r="F232" s="12"/>
      <c r="G232" s="20"/>
      <c r="I232" s="34"/>
    </row>
    <row r="233" spans="2:9" x14ac:dyDescent="0.25">
      <c r="B233" s="12"/>
      <c r="C233" s="12" t="s">
        <v>65</v>
      </c>
      <c r="D233" s="14">
        <v>-6558.51</v>
      </c>
      <c r="E233" s="14">
        <v>-6558.51</v>
      </c>
      <c r="F233" s="14">
        <v>-6558.51</v>
      </c>
      <c r="G233" s="20">
        <f t="shared" si="143"/>
        <v>100</v>
      </c>
      <c r="I233" s="34"/>
    </row>
    <row r="234" spans="2:9" x14ac:dyDescent="0.25">
      <c r="B234" s="12"/>
      <c r="C234" s="12" t="s">
        <v>97</v>
      </c>
      <c r="D234" s="14">
        <f>+E40</f>
        <v>25000</v>
      </c>
      <c r="E234" s="14">
        <f>+F40</f>
        <v>47737.5</v>
      </c>
      <c r="F234" s="14">
        <f>+G39</f>
        <v>0</v>
      </c>
      <c r="G234" s="20">
        <f t="shared" si="143"/>
        <v>0</v>
      </c>
    </row>
    <row r="235" spans="2:9" x14ac:dyDescent="0.25">
      <c r="B235" s="12"/>
      <c r="C235" s="12" t="s">
        <v>98</v>
      </c>
      <c r="D235" s="14">
        <f>+Programi!D178</f>
        <v>25000</v>
      </c>
      <c r="E235" s="14">
        <f>+Programi!E178</f>
        <v>47737.5</v>
      </c>
      <c r="F235" s="14">
        <f>+Programi!F178</f>
        <v>8448.25</v>
      </c>
      <c r="G235" s="20">
        <f t="shared" si="143"/>
        <v>17.697302958889765</v>
      </c>
      <c r="I235" s="34"/>
    </row>
    <row r="236" spans="2:9" x14ac:dyDescent="0.25">
      <c r="B236" s="12"/>
      <c r="C236" s="27" t="s">
        <v>100</v>
      </c>
      <c r="D236" s="12"/>
      <c r="E236" s="14"/>
      <c r="F236" s="31">
        <f>+F233+F234-F235</f>
        <v>-15006.76</v>
      </c>
      <c r="G236" s="20" t="e">
        <f t="shared" si="143"/>
        <v>#DIV/0!</v>
      </c>
    </row>
    <row r="237" spans="2:9" x14ac:dyDescent="0.25">
      <c r="B237" s="12"/>
      <c r="C237" s="12"/>
      <c r="D237" s="12"/>
      <c r="E237" s="12"/>
      <c r="F237" s="14"/>
      <c r="G237" s="20" t="e">
        <f t="shared" si="143"/>
        <v>#DIV/0!</v>
      </c>
    </row>
    <row r="238" spans="2:9" x14ac:dyDescent="0.25">
      <c r="B238" s="12"/>
      <c r="C238" s="12"/>
      <c r="D238" s="12"/>
      <c r="E238" s="12"/>
      <c r="F238" s="12"/>
      <c r="G238" s="14"/>
    </row>
    <row r="239" spans="2:9" x14ac:dyDescent="0.25">
      <c r="B239" s="12"/>
      <c r="C239" s="12"/>
      <c r="D239" s="12"/>
      <c r="E239" s="12"/>
      <c r="F239" s="12"/>
      <c r="G239" s="14"/>
    </row>
    <row r="240" spans="2:9" x14ac:dyDescent="0.25">
      <c r="B240" s="12"/>
      <c r="C240" s="12"/>
      <c r="D240" s="12"/>
      <c r="E240" s="12"/>
      <c r="F240" s="12"/>
      <c r="G240" s="12"/>
    </row>
  </sheetData>
  <protectedRanges>
    <protectedRange sqref="D223:E223" name="Range1"/>
    <protectedRange sqref="D224:F224" name="Range1_1"/>
    <protectedRange sqref="D226:F226" name="Range1_2"/>
    <protectedRange sqref="D228" name="Range1_3"/>
    <protectedRange sqref="D229:F229" name="Range1_4"/>
    <protectedRange sqref="D231:E231" name="Range1_5"/>
    <protectedRange sqref="E228:F228" name="Range1_6"/>
  </protectedRanges>
  <mergeCells count="11">
    <mergeCell ref="B50:I50"/>
    <mergeCell ref="B99:C99"/>
    <mergeCell ref="B153:C153"/>
    <mergeCell ref="B207:C207"/>
    <mergeCell ref="B212:G212"/>
    <mergeCell ref="B2:I2"/>
    <mergeCell ref="B46:C46"/>
    <mergeCell ref="B47:C47"/>
    <mergeCell ref="A3:I3"/>
    <mergeCell ref="A4:I4"/>
    <mergeCell ref="A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4B5-A81F-4D42-B0C4-ACD93C52C6A1}">
  <dimension ref="A2:L178"/>
  <sheetViews>
    <sheetView topLeftCell="A100" zoomScaleNormal="100" workbookViewId="0">
      <selection activeCell="I179" sqref="I179"/>
    </sheetView>
  </sheetViews>
  <sheetFormatPr defaultRowHeight="15" x14ac:dyDescent="0.25"/>
  <cols>
    <col min="1" max="1" width="9.140625" style="21"/>
    <col min="2" max="2" width="18.5703125" style="21" customWidth="1"/>
    <col min="3" max="3" width="35.5703125" style="21" customWidth="1"/>
    <col min="4" max="4" width="21.28515625" style="21" customWidth="1"/>
    <col min="5" max="5" width="20.7109375" style="21" customWidth="1"/>
    <col min="6" max="6" width="20.5703125" style="21" customWidth="1"/>
    <col min="7" max="7" width="21.5703125" style="21" customWidth="1"/>
    <col min="8" max="8" width="18.5703125" style="21" customWidth="1"/>
    <col min="9" max="9" width="12.140625" style="21" customWidth="1"/>
    <col min="10" max="16384" width="9.140625" style="21"/>
  </cols>
  <sheetData>
    <row r="2" spans="1:9" x14ac:dyDescent="0.25">
      <c r="A2" s="81" t="s">
        <v>78</v>
      </c>
      <c r="B2" s="81"/>
      <c r="C2" s="81"/>
      <c r="D2" s="81"/>
      <c r="E2" s="81"/>
      <c r="F2" s="81"/>
      <c r="G2" s="81"/>
      <c r="H2" s="65"/>
    </row>
    <row r="3" spans="1:9" x14ac:dyDescent="0.25">
      <c r="A3" s="81" t="s">
        <v>181</v>
      </c>
      <c r="B3" s="81"/>
      <c r="C3" s="81"/>
      <c r="D3" s="81"/>
      <c r="E3" s="81"/>
      <c r="F3" s="81"/>
      <c r="G3" s="81"/>
      <c r="H3" s="65"/>
      <c r="I3" s="65"/>
    </row>
    <row r="4" spans="1:9" x14ac:dyDescent="0.25">
      <c r="A4" s="81" t="s">
        <v>165</v>
      </c>
      <c r="B4" s="81"/>
      <c r="C4" s="81"/>
      <c r="D4" s="81"/>
      <c r="E4" s="81"/>
      <c r="F4" s="81"/>
      <c r="G4" s="81"/>
      <c r="H4" s="65"/>
    </row>
    <row r="5" spans="1:9" x14ac:dyDescent="0.25">
      <c r="B5" s="59"/>
      <c r="C5" s="59"/>
      <c r="D5" s="59"/>
      <c r="E5" s="59"/>
      <c r="F5" s="59"/>
      <c r="G5" s="59"/>
      <c r="H5" s="59"/>
    </row>
    <row r="6" spans="1:9" x14ac:dyDescent="0.25">
      <c r="A6" s="81" t="s">
        <v>18</v>
      </c>
      <c r="B6" s="81"/>
      <c r="C6" s="81"/>
      <c r="D6" s="81"/>
      <c r="E6" s="81"/>
      <c r="F6" s="81"/>
      <c r="G6" s="81"/>
      <c r="H6" s="65"/>
    </row>
    <row r="8" spans="1:9" ht="30" x14ac:dyDescent="0.25">
      <c r="A8" s="6" t="s">
        <v>119</v>
      </c>
      <c r="B8" s="4" t="s">
        <v>117</v>
      </c>
      <c r="C8" s="4" t="s">
        <v>118</v>
      </c>
      <c r="D8" s="4" t="s">
        <v>145</v>
      </c>
      <c r="E8" s="4" t="s">
        <v>146</v>
      </c>
      <c r="F8" s="4" t="s">
        <v>104</v>
      </c>
      <c r="G8" s="4" t="s">
        <v>186</v>
      </c>
    </row>
    <row r="9" spans="1:9" x14ac:dyDescent="0.25">
      <c r="A9" s="66" t="s">
        <v>7</v>
      </c>
      <c r="B9" s="66" t="s">
        <v>8</v>
      </c>
      <c r="C9" s="66" t="s">
        <v>9</v>
      </c>
      <c r="D9" s="66" t="s">
        <v>10</v>
      </c>
      <c r="E9" s="66" t="s">
        <v>11</v>
      </c>
      <c r="F9" s="66" t="s">
        <v>123</v>
      </c>
      <c r="G9" s="66" t="s">
        <v>144</v>
      </c>
    </row>
    <row r="10" spans="1:9" x14ac:dyDescent="0.25">
      <c r="A10" s="40">
        <v>11</v>
      </c>
      <c r="B10" s="44" t="s">
        <v>153</v>
      </c>
      <c r="C10" s="44"/>
      <c r="D10" s="45"/>
      <c r="E10" s="45"/>
      <c r="F10" s="45"/>
      <c r="G10" s="45"/>
    </row>
    <row r="11" spans="1:9" s="9" customFormat="1" ht="30" x14ac:dyDescent="0.25">
      <c r="A11" s="6"/>
      <c r="B11" s="6">
        <v>67</v>
      </c>
      <c r="C11" s="7" t="s">
        <v>107</v>
      </c>
      <c r="D11" s="8">
        <f>+D12+D13</f>
        <v>878250</v>
      </c>
      <c r="E11" s="8">
        <f>+E12+E13</f>
        <v>959968.76</v>
      </c>
      <c r="F11" s="8">
        <f>+F12+F13</f>
        <v>344728.39</v>
      </c>
      <c r="G11" s="10">
        <f>+F11/E11*100</f>
        <v>35.910375875148269</v>
      </c>
      <c r="H11" s="29"/>
    </row>
    <row r="12" spans="1:9" ht="30" x14ac:dyDescent="0.25">
      <c r="A12" s="12"/>
      <c r="B12" s="12">
        <v>6711</v>
      </c>
      <c r="C12" s="13" t="s">
        <v>15</v>
      </c>
      <c r="D12" s="14">
        <v>331552.76</v>
      </c>
      <c r="E12" s="14">
        <v>755052.26</v>
      </c>
      <c r="F12" s="14">
        <f>219125.35-6558.13</f>
        <v>212567.22</v>
      </c>
      <c r="G12" s="10">
        <f>+F12/E12*100</f>
        <v>28.152649990081478</v>
      </c>
      <c r="H12" s="29"/>
    </row>
    <row r="13" spans="1:9" ht="45" x14ac:dyDescent="0.25">
      <c r="A13" s="12"/>
      <c r="B13" s="12">
        <v>6712</v>
      </c>
      <c r="C13" s="13" t="s">
        <v>16</v>
      </c>
      <c r="D13" s="14">
        <v>546697.24</v>
      </c>
      <c r="E13" s="14">
        <v>204916.5</v>
      </c>
      <c r="F13" s="14">
        <f>125603.04+6558.13</f>
        <v>132161.16999999998</v>
      </c>
      <c r="G13" s="20">
        <f>+F13/E13*100</f>
        <v>64.495133383597704</v>
      </c>
      <c r="H13" s="29"/>
      <c r="I13" s="34"/>
    </row>
    <row r="14" spans="1:9" s="9" customFormat="1" ht="24.75" customHeight="1" x14ac:dyDescent="0.25">
      <c r="A14" s="6"/>
      <c r="B14" s="83" t="s">
        <v>17</v>
      </c>
      <c r="C14" s="83"/>
      <c r="D14" s="8">
        <f>+D11</f>
        <v>878250</v>
      </c>
      <c r="E14" s="8">
        <f t="shared" ref="E14:F14" si="0">+E11</f>
        <v>959968.76</v>
      </c>
      <c r="F14" s="8">
        <f t="shared" si="0"/>
        <v>344728.39</v>
      </c>
      <c r="G14" s="10">
        <f>+F14/E14*100</f>
        <v>35.910375875148269</v>
      </c>
    </row>
    <row r="18" spans="1:7" ht="30" x14ac:dyDescent="0.25">
      <c r="A18" s="6" t="s">
        <v>119</v>
      </c>
      <c r="B18" s="4" t="s">
        <v>117</v>
      </c>
      <c r="C18" s="4" t="s">
        <v>118</v>
      </c>
      <c r="D18" s="4" t="s">
        <v>145</v>
      </c>
      <c r="E18" s="4" t="s">
        <v>146</v>
      </c>
      <c r="F18" s="4" t="s">
        <v>104</v>
      </c>
      <c r="G18" s="4" t="s">
        <v>186</v>
      </c>
    </row>
    <row r="19" spans="1:7" x14ac:dyDescent="0.25">
      <c r="A19" s="66" t="s">
        <v>7</v>
      </c>
      <c r="B19" s="66" t="s">
        <v>8</v>
      </c>
      <c r="C19" s="66" t="s">
        <v>9</v>
      </c>
      <c r="D19" s="66" t="s">
        <v>10</v>
      </c>
      <c r="E19" s="66" t="s">
        <v>11</v>
      </c>
      <c r="F19" s="66" t="s">
        <v>123</v>
      </c>
      <c r="G19" s="66" t="s">
        <v>144</v>
      </c>
    </row>
    <row r="20" spans="1:7" x14ac:dyDescent="0.25">
      <c r="A20" s="40">
        <v>31</v>
      </c>
      <c r="B20" s="44" t="s">
        <v>68</v>
      </c>
      <c r="C20" s="44"/>
      <c r="D20" s="45"/>
      <c r="E20" s="45"/>
      <c r="F20" s="45"/>
      <c r="G20" s="45"/>
    </row>
    <row r="21" spans="1:7" s="64" customFormat="1" x14ac:dyDescent="0.25">
      <c r="A21" s="37"/>
      <c r="B21" s="37">
        <v>66</v>
      </c>
      <c r="C21" s="64" t="s">
        <v>176</v>
      </c>
      <c r="D21" s="60">
        <f>+D22</f>
        <v>400</v>
      </c>
      <c r="E21" s="60">
        <f t="shared" ref="E21:F21" si="1">+E22</f>
        <v>400</v>
      </c>
      <c r="F21" s="60">
        <f t="shared" si="1"/>
        <v>0</v>
      </c>
      <c r="G21" s="10">
        <f t="shared" ref="G21:G24" si="2">+F21/E21*100</f>
        <v>0</v>
      </c>
    </row>
    <row r="22" spans="1:7" s="9" customFormat="1" ht="30" customHeight="1" x14ac:dyDescent="0.25">
      <c r="A22" s="6"/>
      <c r="B22" s="6">
        <v>661</v>
      </c>
      <c r="C22" s="7" t="s">
        <v>178</v>
      </c>
      <c r="D22" s="8">
        <f>+D23</f>
        <v>400</v>
      </c>
      <c r="E22" s="8">
        <f t="shared" ref="E22:F22" si="3">+E23</f>
        <v>400</v>
      </c>
      <c r="F22" s="8">
        <f t="shared" si="3"/>
        <v>0</v>
      </c>
      <c r="G22" s="10">
        <f t="shared" si="2"/>
        <v>0</v>
      </c>
    </row>
    <row r="23" spans="1:7" ht="25.5" customHeight="1" x14ac:dyDescent="0.25">
      <c r="A23" s="12"/>
      <c r="B23" s="39" t="s">
        <v>114</v>
      </c>
      <c r="C23" s="38" t="s">
        <v>115</v>
      </c>
      <c r="D23" s="14">
        <v>400</v>
      </c>
      <c r="E23" s="14">
        <v>400</v>
      </c>
      <c r="F23" s="14">
        <v>0</v>
      </c>
      <c r="G23" s="20">
        <f t="shared" si="2"/>
        <v>0</v>
      </c>
    </row>
    <row r="24" spans="1:7" x14ac:dyDescent="0.25">
      <c r="A24" s="12"/>
      <c r="B24" s="83" t="s">
        <v>17</v>
      </c>
      <c r="C24" s="83"/>
      <c r="D24" s="8">
        <f>+D22</f>
        <v>400</v>
      </c>
      <c r="E24" s="8">
        <f t="shared" ref="E24:F24" si="4">+E22</f>
        <v>400</v>
      </c>
      <c r="F24" s="8">
        <f t="shared" si="4"/>
        <v>0</v>
      </c>
      <c r="G24" s="10">
        <f t="shared" si="2"/>
        <v>0</v>
      </c>
    </row>
    <row r="28" spans="1:7" ht="30" x14ac:dyDescent="0.25">
      <c r="A28" s="6" t="s">
        <v>119</v>
      </c>
      <c r="B28" s="4" t="s">
        <v>117</v>
      </c>
      <c r="C28" s="4" t="s">
        <v>118</v>
      </c>
      <c r="D28" s="4" t="s">
        <v>145</v>
      </c>
      <c r="E28" s="4" t="s">
        <v>146</v>
      </c>
      <c r="F28" s="4" t="s">
        <v>104</v>
      </c>
      <c r="G28" s="4" t="s">
        <v>186</v>
      </c>
    </row>
    <row r="29" spans="1:7" x14ac:dyDescent="0.25">
      <c r="A29" s="66" t="s">
        <v>7</v>
      </c>
      <c r="B29" s="66" t="s">
        <v>8</v>
      </c>
      <c r="C29" s="66" t="s">
        <v>9</v>
      </c>
      <c r="D29" s="66" t="s">
        <v>10</v>
      </c>
      <c r="E29" s="66" t="s">
        <v>11</v>
      </c>
      <c r="F29" s="66" t="s">
        <v>123</v>
      </c>
      <c r="G29" s="66" t="s">
        <v>144</v>
      </c>
    </row>
    <row r="30" spans="1:7" x14ac:dyDescent="0.25">
      <c r="A30" s="40">
        <v>43</v>
      </c>
      <c r="B30" s="44" t="s">
        <v>154</v>
      </c>
      <c r="C30" s="44"/>
      <c r="D30" s="45"/>
      <c r="E30" s="45"/>
      <c r="F30" s="45"/>
      <c r="G30" s="45"/>
    </row>
    <row r="31" spans="1:7" s="64" customFormat="1" x14ac:dyDescent="0.25">
      <c r="A31" s="37"/>
      <c r="B31" s="37">
        <v>65</v>
      </c>
      <c r="C31" s="37" t="s">
        <v>175</v>
      </c>
      <c r="D31" s="60">
        <f>+D32</f>
        <v>0</v>
      </c>
      <c r="E31" s="60">
        <f t="shared" ref="E31:F31" si="5">+E32</f>
        <v>0</v>
      </c>
      <c r="F31" s="60">
        <f t="shared" si="5"/>
        <v>0</v>
      </c>
      <c r="G31" s="10" t="e">
        <f>+F31/E31*100</f>
        <v>#DIV/0!</v>
      </c>
    </row>
    <row r="32" spans="1:7" s="9" customFormat="1" ht="21" customHeight="1" x14ac:dyDescent="0.25">
      <c r="A32" s="6"/>
      <c r="B32" s="6">
        <v>652</v>
      </c>
      <c r="C32" s="7" t="s">
        <v>148</v>
      </c>
      <c r="D32" s="8">
        <f t="shared" ref="D32:F32" si="6">+D33</f>
        <v>0</v>
      </c>
      <c r="E32" s="8">
        <f t="shared" si="6"/>
        <v>0</v>
      </c>
      <c r="F32" s="8">
        <f t="shared" si="6"/>
        <v>0</v>
      </c>
      <c r="G32" s="10" t="e">
        <f t="shared" ref="G32:G34" si="7">+F32/E32*100</f>
        <v>#DIV/0!</v>
      </c>
    </row>
    <row r="33" spans="1:7" ht="21.75" customHeight="1" x14ac:dyDescent="0.25">
      <c r="A33" s="12"/>
      <c r="B33" s="12">
        <v>6526</v>
      </c>
      <c r="C33" s="13" t="s">
        <v>149</v>
      </c>
      <c r="D33" s="14">
        <v>0</v>
      </c>
      <c r="E33" s="14">
        <v>0</v>
      </c>
      <c r="F33" s="14">
        <v>0</v>
      </c>
      <c r="G33" s="20" t="e">
        <f t="shared" si="7"/>
        <v>#DIV/0!</v>
      </c>
    </row>
    <row r="34" spans="1:7" x14ac:dyDescent="0.25">
      <c r="A34" s="12"/>
      <c r="B34" s="83" t="s">
        <v>17</v>
      </c>
      <c r="C34" s="83"/>
      <c r="D34" s="8">
        <f>+D32</f>
        <v>0</v>
      </c>
      <c r="E34" s="8">
        <f t="shared" ref="E34:F34" si="8">+E32</f>
        <v>0</v>
      </c>
      <c r="F34" s="8">
        <f t="shared" si="8"/>
        <v>0</v>
      </c>
      <c r="G34" s="10" t="e">
        <f t="shared" si="7"/>
        <v>#DIV/0!</v>
      </c>
    </row>
    <row r="38" spans="1:7" ht="30" x14ac:dyDescent="0.25">
      <c r="A38" s="6" t="s">
        <v>119</v>
      </c>
      <c r="B38" s="4" t="s">
        <v>117</v>
      </c>
      <c r="C38" s="4" t="s">
        <v>118</v>
      </c>
      <c r="D38" s="4" t="s">
        <v>145</v>
      </c>
      <c r="E38" s="4" t="s">
        <v>146</v>
      </c>
      <c r="F38" s="4" t="s">
        <v>104</v>
      </c>
      <c r="G38" s="4" t="s">
        <v>186</v>
      </c>
    </row>
    <row r="39" spans="1:7" x14ac:dyDescent="0.25">
      <c r="A39" s="66" t="s">
        <v>7</v>
      </c>
      <c r="B39" s="66" t="s">
        <v>8</v>
      </c>
      <c r="C39" s="66" t="s">
        <v>9</v>
      </c>
      <c r="D39" s="66" t="s">
        <v>10</v>
      </c>
      <c r="E39" s="66" t="s">
        <v>11</v>
      </c>
      <c r="F39" s="66" t="s">
        <v>123</v>
      </c>
      <c r="G39" s="66" t="s">
        <v>144</v>
      </c>
    </row>
    <row r="40" spans="1:7" x14ac:dyDescent="0.25">
      <c r="A40" s="40">
        <v>52</v>
      </c>
      <c r="B40" s="44" t="s">
        <v>155</v>
      </c>
      <c r="C40" s="44"/>
      <c r="D40" s="45"/>
      <c r="E40" s="45"/>
      <c r="F40" s="45"/>
      <c r="G40" s="45"/>
    </row>
    <row r="41" spans="1:7" s="64" customFormat="1" ht="30" x14ac:dyDescent="0.25">
      <c r="A41" s="37"/>
      <c r="B41" s="37">
        <v>63</v>
      </c>
      <c r="C41" s="63" t="s">
        <v>177</v>
      </c>
      <c r="D41" s="60">
        <f>+D42</f>
        <v>25000</v>
      </c>
      <c r="E41" s="60">
        <f t="shared" ref="E41:F41" si="9">+E42</f>
        <v>47737.5</v>
      </c>
      <c r="F41" s="60">
        <f t="shared" si="9"/>
        <v>0</v>
      </c>
      <c r="G41" s="10">
        <f>+F41/E41*100</f>
        <v>0</v>
      </c>
    </row>
    <row r="42" spans="1:7" s="9" customFormat="1" x14ac:dyDescent="0.25">
      <c r="A42" s="6"/>
      <c r="B42" s="6">
        <v>633</v>
      </c>
      <c r="C42" s="7" t="s">
        <v>150</v>
      </c>
      <c r="D42" s="8">
        <f>+D43</f>
        <v>25000</v>
      </c>
      <c r="E42" s="8">
        <f>+E43</f>
        <v>47737.5</v>
      </c>
      <c r="F42" s="8">
        <f>+F43</f>
        <v>0</v>
      </c>
      <c r="G42" s="10">
        <f>+F42/E42*100</f>
        <v>0</v>
      </c>
    </row>
    <row r="43" spans="1:7" x14ac:dyDescent="0.25">
      <c r="A43" s="12"/>
      <c r="B43" s="39">
        <v>6331</v>
      </c>
      <c r="C43" s="38" t="s">
        <v>151</v>
      </c>
      <c r="D43" s="14">
        <v>25000</v>
      </c>
      <c r="E43" s="14">
        <v>47737.5</v>
      </c>
      <c r="F43" s="14">
        <v>0</v>
      </c>
      <c r="G43" s="20">
        <f>+F43/E43*100</f>
        <v>0</v>
      </c>
    </row>
    <row r="44" spans="1:7" x14ac:dyDescent="0.25">
      <c r="A44" s="12"/>
      <c r="B44" s="83" t="s">
        <v>17</v>
      </c>
      <c r="C44" s="83"/>
      <c r="D44" s="8">
        <f>+D42</f>
        <v>25000</v>
      </c>
      <c r="E44" s="8">
        <f t="shared" ref="E44:F44" si="10">+E42</f>
        <v>47737.5</v>
      </c>
      <c r="F44" s="8">
        <f t="shared" si="10"/>
        <v>0</v>
      </c>
      <c r="G44" s="10">
        <f>+F44/E44*100</f>
        <v>0</v>
      </c>
    </row>
    <row r="47" spans="1:7" x14ac:dyDescent="0.25">
      <c r="A47" s="81" t="s">
        <v>187</v>
      </c>
      <c r="B47" s="81"/>
      <c r="C47" s="81"/>
      <c r="D47" s="81"/>
      <c r="E47" s="81"/>
      <c r="F47" s="81"/>
      <c r="G47" s="81"/>
    </row>
    <row r="49" spans="1:12" ht="30" x14ac:dyDescent="0.25">
      <c r="A49" s="6" t="s">
        <v>119</v>
      </c>
      <c r="B49" s="4" t="s">
        <v>117</v>
      </c>
      <c r="C49" s="4" t="s">
        <v>118</v>
      </c>
      <c r="D49" s="4" t="s">
        <v>145</v>
      </c>
      <c r="E49" s="4" t="s">
        <v>146</v>
      </c>
      <c r="F49" s="4" t="s">
        <v>104</v>
      </c>
      <c r="G49" s="4" t="s">
        <v>186</v>
      </c>
    </row>
    <row r="50" spans="1:12" x14ac:dyDescent="0.25">
      <c r="A50" s="66" t="s">
        <v>7</v>
      </c>
      <c r="B50" s="66" t="s">
        <v>8</v>
      </c>
      <c r="C50" s="66" t="s">
        <v>9</v>
      </c>
      <c r="D50" s="66" t="s">
        <v>10</v>
      </c>
      <c r="E50" s="66" t="s">
        <v>11</v>
      </c>
      <c r="F50" s="66" t="s">
        <v>123</v>
      </c>
      <c r="G50" s="66" t="s">
        <v>144</v>
      </c>
    </row>
    <row r="51" spans="1:12" x14ac:dyDescent="0.25">
      <c r="A51" s="40">
        <v>11</v>
      </c>
      <c r="B51" s="44" t="s">
        <v>153</v>
      </c>
      <c r="C51" s="44"/>
      <c r="D51" s="45"/>
      <c r="E51" s="45"/>
      <c r="F51" s="45"/>
      <c r="G51" s="45"/>
    </row>
    <row r="52" spans="1:12" s="71" customFormat="1" x14ac:dyDescent="0.25">
      <c r="A52" s="37"/>
      <c r="B52" s="37">
        <v>32</v>
      </c>
      <c r="C52" s="74" t="s">
        <v>168</v>
      </c>
      <c r="D52" s="60">
        <f>+D53+D58+D64</f>
        <v>331552.76</v>
      </c>
      <c r="E52" s="60">
        <f>+E53+E58+E64</f>
        <v>755052.26</v>
      </c>
      <c r="F52" s="60">
        <f>+F53+F58+F64</f>
        <v>245626.21999999997</v>
      </c>
      <c r="G52" s="60">
        <f>+F52/E52*100</f>
        <v>32.531022422209553</v>
      </c>
    </row>
    <row r="53" spans="1:12" s="64" customFormat="1" x14ac:dyDescent="0.25">
      <c r="A53" s="37"/>
      <c r="B53" s="6">
        <v>322</v>
      </c>
      <c r="C53" s="7" t="s">
        <v>29</v>
      </c>
      <c r="D53" s="60">
        <f>+D54+D55+D56+D57</f>
        <v>88302.76</v>
      </c>
      <c r="E53" s="60">
        <f t="shared" ref="E53:F53" si="11">+E54+E55+E56+E57</f>
        <v>239302.26</v>
      </c>
      <c r="F53" s="60">
        <f t="shared" si="11"/>
        <v>91171.43</v>
      </c>
      <c r="G53" s="10">
        <f t="shared" ref="G53:G77" si="12">+F53/E53*100</f>
        <v>38.098858740406378</v>
      </c>
      <c r="H53" s="73"/>
      <c r="I53" s="73"/>
    </row>
    <row r="54" spans="1:12" ht="30" x14ac:dyDescent="0.25">
      <c r="A54" s="12"/>
      <c r="B54" s="12">
        <v>3221</v>
      </c>
      <c r="C54" s="13" t="s">
        <v>30</v>
      </c>
      <c r="D54" s="14">
        <v>62250</v>
      </c>
      <c r="E54" s="14">
        <v>62250</v>
      </c>
      <c r="F54" s="14">
        <v>91171.43</v>
      </c>
      <c r="G54" s="20">
        <f>+F54/E54*100</f>
        <v>146.46012851405621</v>
      </c>
      <c r="I54" s="34"/>
      <c r="L54" s="34"/>
    </row>
    <row r="55" spans="1:12" x14ac:dyDescent="0.25">
      <c r="A55" s="12"/>
      <c r="B55" s="12">
        <v>3222</v>
      </c>
      <c r="C55" s="13" t="s">
        <v>84</v>
      </c>
      <c r="D55" s="14">
        <v>20000</v>
      </c>
      <c r="E55" s="14">
        <v>20000</v>
      </c>
      <c r="F55" s="14">
        <v>0</v>
      </c>
      <c r="G55" s="20">
        <f>+F55/E55*100</f>
        <v>0</v>
      </c>
      <c r="I55" s="34"/>
    </row>
    <row r="56" spans="1:12" ht="30" x14ac:dyDescent="0.25">
      <c r="A56" s="12"/>
      <c r="B56" s="12">
        <v>3224</v>
      </c>
      <c r="C56" s="13" t="s">
        <v>32</v>
      </c>
      <c r="D56" s="14">
        <v>0</v>
      </c>
      <c r="E56" s="14">
        <v>150999.5</v>
      </c>
      <c r="F56" s="14">
        <v>0</v>
      </c>
      <c r="G56" s="20">
        <f>+F56/E56*100</f>
        <v>0</v>
      </c>
      <c r="I56" s="34"/>
    </row>
    <row r="57" spans="1:12" x14ac:dyDescent="0.25">
      <c r="A57" s="12"/>
      <c r="B57" s="12">
        <v>3225</v>
      </c>
      <c r="C57" s="13" t="s">
        <v>48</v>
      </c>
      <c r="D57" s="14">
        <v>6052.76</v>
      </c>
      <c r="E57" s="14">
        <v>6052.76</v>
      </c>
      <c r="F57" s="14">
        <v>0</v>
      </c>
      <c r="G57" s="20">
        <f>+F57/E57*100</f>
        <v>0</v>
      </c>
      <c r="H57" s="34"/>
      <c r="I57" s="34"/>
    </row>
    <row r="58" spans="1:12" s="9" customFormat="1" x14ac:dyDescent="0.25">
      <c r="A58" s="6"/>
      <c r="B58" s="6">
        <v>323</v>
      </c>
      <c r="C58" s="7" t="s">
        <v>160</v>
      </c>
      <c r="D58" s="8">
        <f>+D59+D60+D61+D62+D63</f>
        <v>220250</v>
      </c>
      <c r="E58" s="8">
        <f t="shared" ref="E58:F58" si="13">+E59+E60+E61+E62+E63</f>
        <v>470250</v>
      </c>
      <c r="F58" s="8">
        <f t="shared" si="13"/>
        <v>154454.78999999998</v>
      </c>
      <c r="G58" s="10">
        <f t="shared" ref="G58:G59" si="14">+F58/E58*100</f>
        <v>32.845250398724076</v>
      </c>
      <c r="H58" s="29"/>
      <c r="I58" s="29"/>
    </row>
    <row r="59" spans="1:12" x14ac:dyDescent="0.25">
      <c r="A59" s="12"/>
      <c r="B59" s="12">
        <v>3231</v>
      </c>
      <c r="C59" s="13" t="s">
        <v>34</v>
      </c>
      <c r="D59" s="14">
        <v>2000</v>
      </c>
      <c r="E59" s="14">
        <v>152000</v>
      </c>
      <c r="F59" s="14">
        <v>400</v>
      </c>
      <c r="G59" s="20">
        <f t="shared" si="14"/>
        <v>0.26315789473684209</v>
      </c>
      <c r="H59" s="34"/>
      <c r="I59" s="34"/>
    </row>
    <row r="60" spans="1:12" x14ac:dyDescent="0.25">
      <c r="A60" s="12"/>
      <c r="B60" s="12">
        <v>3233</v>
      </c>
      <c r="C60" s="13" t="s">
        <v>50</v>
      </c>
      <c r="D60" s="14">
        <v>15000</v>
      </c>
      <c r="E60" s="14">
        <v>15000</v>
      </c>
      <c r="F60" s="14">
        <v>0</v>
      </c>
      <c r="G60" s="20">
        <f t="shared" ref="G60:G69" si="15">+F60/E60*100</f>
        <v>0</v>
      </c>
      <c r="H60" s="34"/>
      <c r="I60" s="34"/>
    </row>
    <row r="61" spans="1:12" x14ac:dyDescent="0.25">
      <c r="A61" s="12"/>
      <c r="B61" s="12">
        <v>3237</v>
      </c>
      <c r="C61" s="13" t="s">
        <v>52</v>
      </c>
      <c r="D61" s="14">
        <v>66250</v>
      </c>
      <c r="E61" s="14">
        <v>166250</v>
      </c>
      <c r="F61" s="14">
        <v>70000</v>
      </c>
      <c r="G61" s="20">
        <f t="shared" si="15"/>
        <v>42.105263157894733</v>
      </c>
      <c r="I61" s="34"/>
    </row>
    <row r="62" spans="1:12" x14ac:dyDescent="0.25">
      <c r="A62" s="12"/>
      <c r="B62" s="12">
        <v>3238</v>
      </c>
      <c r="C62" s="13" t="s">
        <v>36</v>
      </c>
      <c r="D62" s="14">
        <v>6250</v>
      </c>
      <c r="E62" s="14">
        <v>6250</v>
      </c>
      <c r="F62" s="14">
        <v>12500</v>
      </c>
      <c r="G62" s="20">
        <f t="shared" si="15"/>
        <v>200</v>
      </c>
      <c r="I62" s="34"/>
    </row>
    <row r="63" spans="1:12" x14ac:dyDescent="0.25">
      <c r="A63" s="12"/>
      <c r="B63" s="12">
        <v>3239</v>
      </c>
      <c r="C63" s="13" t="s">
        <v>37</v>
      </c>
      <c r="D63" s="14">
        <v>130750</v>
      </c>
      <c r="E63" s="14">
        <v>130750</v>
      </c>
      <c r="F63" s="14">
        <v>71554.789999999994</v>
      </c>
      <c r="G63" s="20">
        <f t="shared" si="15"/>
        <v>54.72641682600382</v>
      </c>
      <c r="I63" s="34"/>
      <c r="J63" s="34"/>
    </row>
    <row r="64" spans="1:12" s="9" customFormat="1" ht="30" x14ac:dyDescent="0.25">
      <c r="A64" s="6"/>
      <c r="B64" s="6">
        <v>329</v>
      </c>
      <c r="C64" s="7" t="s">
        <v>161</v>
      </c>
      <c r="D64" s="8">
        <f>+D65+D66</f>
        <v>23000</v>
      </c>
      <c r="E64" s="8">
        <f t="shared" ref="E64:F64" si="16">+E65+E66</f>
        <v>45500</v>
      </c>
      <c r="F64" s="8">
        <f t="shared" si="16"/>
        <v>0</v>
      </c>
      <c r="G64" s="10">
        <f t="shared" si="15"/>
        <v>0</v>
      </c>
      <c r="H64" s="29"/>
      <c r="I64" s="29"/>
    </row>
    <row r="65" spans="1:9" x14ac:dyDescent="0.25">
      <c r="A65" s="12"/>
      <c r="B65" s="12">
        <v>3292</v>
      </c>
      <c r="C65" s="13" t="s">
        <v>53</v>
      </c>
      <c r="D65" s="14">
        <v>2500</v>
      </c>
      <c r="E65" s="14">
        <v>25000</v>
      </c>
      <c r="F65" s="14">
        <v>0</v>
      </c>
      <c r="G65" s="20">
        <f t="shared" si="15"/>
        <v>0</v>
      </c>
      <c r="H65" s="34"/>
      <c r="I65" s="34"/>
    </row>
    <row r="66" spans="1:9" x14ac:dyDescent="0.25">
      <c r="A66" s="12"/>
      <c r="B66" s="12">
        <v>3295</v>
      </c>
      <c r="C66" s="13" t="s">
        <v>41</v>
      </c>
      <c r="D66" s="14">
        <v>20500</v>
      </c>
      <c r="E66" s="14">
        <v>20500</v>
      </c>
      <c r="F66" s="14">
        <v>0</v>
      </c>
      <c r="G66" s="20">
        <f t="shared" si="15"/>
        <v>0</v>
      </c>
      <c r="I66" s="34"/>
    </row>
    <row r="67" spans="1:9" x14ac:dyDescent="0.25">
      <c r="A67" s="12"/>
      <c r="B67" s="6">
        <v>41</v>
      </c>
      <c r="C67" s="6" t="s">
        <v>169</v>
      </c>
      <c r="D67" s="8">
        <f>+D68</f>
        <v>510916</v>
      </c>
      <c r="E67" s="8">
        <f>+E68</f>
        <v>79916.5</v>
      </c>
      <c r="F67" s="8">
        <f>+F68</f>
        <v>98969.08</v>
      </c>
      <c r="G67" s="10">
        <f t="shared" si="15"/>
        <v>123.84060863526305</v>
      </c>
      <c r="I67" s="34"/>
    </row>
    <row r="68" spans="1:9" s="9" customFormat="1" x14ac:dyDescent="0.25">
      <c r="A68" s="6"/>
      <c r="B68" s="6">
        <v>412</v>
      </c>
      <c r="C68" s="9" t="s">
        <v>163</v>
      </c>
      <c r="D68" s="8">
        <f>+D69+D70</f>
        <v>510916</v>
      </c>
      <c r="E68" s="8">
        <f t="shared" ref="E68:F68" si="17">+E69+E70</f>
        <v>79916.5</v>
      </c>
      <c r="F68" s="8">
        <f t="shared" si="17"/>
        <v>98969.08</v>
      </c>
      <c r="G68" s="10">
        <f t="shared" si="15"/>
        <v>123.84060863526305</v>
      </c>
    </row>
    <row r="69" spans="1:9" x14ac:dyDescent="0.25">
      <c r="A69" s="12"/>
      <c r="B69" s="12">
        <v>4123</v>
      </c>
      <c r="C69" s="52" t="s">
        <v>152</v>
      </c>
      <c r="D69" s="14">
        <v>10916</v>
      </c>
      <c r="E69" s="14">
        <v>10916.5</v>
      </c>
      <c r="F69" s="14">
        <v>21832.5</v>
      </c>
      <c r="G69" s="20">
        <f t="shared" si="15"/>
        <v>199.9954197774012</v>
      </c>
    </row>
    <row r="70" spans="1:9" x14ac:dyDescent="0.25">
      <c r="A70" s="12"/>
      <c r="B70" s="12">
        <v>4124</v>
      </c>
      <c r="C70" s="52" t="s">
        <v>139</v>
      </c>
      <c r="D70" s="14">
        <v>500000</v>
      </c>
      <c r="E70" s="14">
        <v>69000</v>
      </c>
      <c r="F70" s="14">
        <v>77136.58</v>
      </c>
      <c r="G70" s="20">
        <f t="shared" si="12"/>
        <v>111.79214492753624</v>
      </c>
    </row>
    <row r="71" spans="1:9" ht="30" x14ac:dyDescent="0.25">
      <c r="A71" s="12"/>
      <c r="B71" s="78">
        <v>42</v>
      </c>
      <c r="C71" s="7" t="s">
        <v>167</v>
      </c>
      <c r="D71" s="8">
        <f>+D72</f>
        <v>35781.24</v>
      </c>
      <c r="E71" s="8">
        <f t="shared" ref="E71:F71" si="18">+E72</f>
        <v>80000</v>
      </c>
      <c r="F71" s="8">
        <f t="shared" si="18"/>
        <v>16828.46</v>
      </c>
      <c r="G71" s="10">
        <f t="shared" si="12"/>
        <v>21.035574999999998</v>
      </c>
    </row>
    <row r="72" spans="1:9" s="9" customFormat="1" x14ac:dyDescent="0.25">
      <c r="A72" s="6"/>
      <c r="B72" s="6">
        <v>422</v>
      </c>
      <c r="C72" s="76" t="s">
        <v>164</v>
      </c>
      <c r="D72" s="8">
        <f>+D73</f>
        <v>35781.24</v>
      </c>
      <c r="E72" s="8">
        <f>+E73</f>
        <v>80000</v>
      </c>
      <c r="F72" s="8">
        <f>+F73</f>
        <v>16828.46</v>
      </c>
      <c r="G72" s="10">
        <f t="shared" si="12"/>
        <v>21.035574999999998</v>
      </c>
    </row>
    <row r="73" spans="1:9" x14ac:dyDescent="0.25">
      <c r="A73" s="12"/>
      <c r="B73" s="12">
        <v>4221</v>
      </c>
      <c r="C73" s="13" t="s">
        <v>86</v>
      </c>
      <c r="D73" s="14">
        <v>35781.24</v>
      </c>
      <c r="E73" s="14">
        <v>80000</v>
      </c>
      <c r="F73" s="14">
        <v>16828.46</v>
      </c>
      <c r="G73" s="20">
        <f t="shared" si="12"/>
        <v>21.035574999999998</v>
      </c>
    </row>
    <row r="74" spans="1:9" s="9" customFormat="1" x14ac:dyDescent="0.25">
      <c r="A74" s="6"/>
      <c r="B74" s="6">
        <v>45</v>
      </c>
      <c r="C74" s="9" t="s">
        <v>170</v>
      </c>
      <c r="D74" s="8">
        <f>+D75</f>
        <v>0</v>
      </c>
      <c r="E74" s="8">
        <f t="shared" ref="E74:F74" si="19">+E75</f>
        <v>45000</v>
      </c>
      <c r="F74" s="8">
        <f t="shared" si="19"/>
        <v>16363.63</v>
      </c>
      <c r="G74" s="10">
        <f t="shared" si="12"/>
        <v>36.363622222222219</v>
      </c>
    </row>
    <row r="75" spans="1:9" s="9" customFormat="1" ht="30" x14ac:dyDescent="0.25">
      <c r="A75" s="6"/>
      <c r="B75" s="6">
        <v>451</v>
      </c>
      <c r="C75" s="7" t="s">
        <v>143</v>
      </c>
      <c r="D75" s="8">
        <f>+D76</f>
        <v>0</v>
      </c>
      <c r="E75" s="8">
        <f t="shared" ref="E75:F75" si="20">+E76</f>
        <v>45000</v>
      </c>
      <c r="F75" s="23">
        <f t="shared" si="20"/>
        <v>16363.63</v>
      </c>
      <c r="G75" s="20">
        <f t="shared" si="12"/>
        <v>36.363622222222219</v>
      </c>
    </row>
    <row r="76" spans="1:9" ht="20.25" customHeight="1" x14ac:dyDescent="0.25">
      <c r="A76" s="12"/>
      <c r="B76" s="51" t="s">
        <v>142</v>
      </c>
      <c r="C76" s="52" t="s">
        <v>143</v>
      </c>
      <c r="D76" s="55">
        <v>0</v>
      </c>
      <c r="E76" s="55">
        <v>45000</v>
      </c>
      <c r="F76" s="77">
        <v>16363.63</v>
      </c>
      <c r="G76" s="20">
        <f t="shared" si="12"/>
        <v>36.363622222222219</v>
      </c>
    </row>
    <row r="77" spans="1:9" x14ac:dyDescent="0.25">
      <c r="A77" s="12"/>
      <c r="B77" s="83" t="s">
        <v>47</v>
      </c>
      <c r="C77" s="83"/>
      <c r="D77" s="8">
        <f>+D75+D72+D68+D64+D58+D53</f>
        <v>878250</v>
      </c>
      <c r="E77" s="8">
        <f>+E75+E72+E68+E64+E58+E53</f>
        <v>959968.76</v>
      </c>
      <c r="F77" s="8">
        <f>+F75+F72+F68+F64+F58+F53</f>
        <v>377787.38999999996</v>
      </c>
      <c r="G77" s="10">
        <f t="shared" si="12"/>
        <v>39.354133774103225</v>
      </c>
      <c r="I77" s="34"/>
    </row>
    <row r="78" spans="1:9" x14ac:dyDescent="0.25">
      <c r="G78" s="34"/>
    </row>
    <row r="79" spans="1:9" x14ac:dyDescent="0.25">
      <c r="F79" s="34"/>
    </row>
    <row r="82" spans="1:7" ht="30" x14ac:dyDescent="0.25">
      <c r="A82" s="6" t="s">
        <v>119</v>
      </c>
      <c r="B82" s="4" t="s">
        <v>117</v>
      </c>
      <c r="C82" s="4" t="s">
        <v>118</v>
      </c>
      <c r="D82" s="4" t="s">
        <v>145</v>
      </c>
      <c r="E82" s="4" t="s">
        <v>146</v>
      </c>
      <c r="F82" s="4" t="s">
        <v>104</v>
      </c>
      <c r="G82" s="4" t="s">
        <v>186</v>
      </c>
    </row>
    <row r="83" spans="1:7" x14ac:dyDescent="0.25">
      <c r="A83" s="66" t="s">
        <v>7</v>
      </c>
      <c r="B83" s="66" t="s">
        <v>8</v>
      </c>
      <c r="C83" s="66" t="s">
        <v>9</v>
      </c>
      <c r="D83" s="66" t="s">
        <v>10</v>
      </c>
      <c r="E83" s="66" t="s">
        <v>11</v>
      </c>
      <c r="F83" s="66" t="s">
        <v>123</v>
      </c>
      <c r="G83" s="66" t="s">
        <v>144</v>
      </c>
    </row>
    <row r="84" spans="1:7" x14ac:dyDescent="0.25">
      <c r="A84" s="40">
        <v>31</v>
      </c>
      <c r="B84" s="44" t="s">
        <v>68</v>
      </c>
      <c r="C84" s="44"/>
      <c r="D84" s="45"/>
      <c r="E84" s="45"/>
      <c r="F84" s="45"/>
      <c r="G84" s="45"/>
    </row>
    <row r="85" spans="1:7" s="71" customFormat="1" x14ac:dyDescent="0.25">
      <c r="A85" s="37"/>
      <c r="B85" s="37">
        <v>32</v>
      </c>
      <c r="C85" s="74" t="s">
        <v>168</v>
      </c>
      <c r="D85" s="60">
        <f>+D86+D91+D97</f>
        <v>0</v>
      </c>
      <c r="E85" s="60">
        <f t="shared" ref="E85" si="21">+E86+E91+E97</f>
        <v>0</v>
      </c>
      <c r="F85" s="60">
        <f>+F86+F91+F97</f>
        <v>10000</v>
      </c>
      <c r="G85" s="60" t="e">
        <f>+F85/E85*100</f>
        <v>#DIV/0!</v>
      </c>
    </row>
    <row r="86" spans="1:7" s="64" customFormat="1" x14ac:dyDescent="0.25">
      <c r="A86" s="37"/>
      <c r="B86" s="6">
        <v>322</v>
      </c>
      <c r="C86" s="7" t="s">
        <v>29</v>
      </c>
      <c r="D86" s="60">
        <f>+D87+D88+D89+D90</f>
        <v>0</v>
      </c>
      <c r="E86" s="60">
        <f t="shared" ref="E86:F86" si="22">+E87+E88+E89+E90</f>
        <v>0</v>
      </c>
      <c r="F86" s="60">
        <f t="shared" si="22"/>
        <v>750</v>
      </c>
      <c r="G86" s="10" t="e">
        <f t="shared" ref="G86:G111" si="23">+F86/E86*100</f>
        <v>#DIV/0!</v>
      </c>
    </row>
    <row r="87" spans="1:7" ht="30" x14ac:dyDescent="0.25">
      <c r="A87" s="12"/>
      <c r="B87" s="12">
        <v>3221</v>
      </c>
      <c r="C87" s="13" t="s">
        <v>30</v>
      </c>
      <c r="D87" s="14">
        <v>0</v>
      </c>
      <c r="E87" s="14">
        <v>0</v>
      </c>
      <c r="F87" s="14">
        <v>0</v>
      </c>
      <c r="G87" s="20" t="e">
        <f t="shared" si="23"/>
        <v>#DIV/0!</v>
      </c>
    </row>
    <row r="88" spans="1:7" x14ac:dyDescent="0.25">
      <c r="A88" s="12"/>
      <c r="B88" s="12">
        <v>3222</v>
      </c>
      <c r="C88" s="13" t="s">
        <v>84</v>
      </c>
      <c r="D88" s="14">
        <v>0</v>
      </c>
      <c r="E88" s="14">
        <v>0</v>
      </c>
      <c r="F88" s="14">
        <v>750</v>
      </c>
      <c r="G88" s="20" t="e">
        <f t="shared" si="23"/>
        <v>#DIV/0!</v>
      </c>
    </row>
    <row r="89" spans="1:7" ht="30" x14ac:dyDescent="0.25">
      <c r="A89" s="12"/>
      <c r="B89" s="12">
        <v>3224</v>
      </c>
      <c r="C89" s="13" t="s">
        <v>32</v>
      </c>
      <c r="D89" s="14">
        <v>0</v>
      </c>
      <c r="E89" s="14">
        <v>0</v>
      </c>
      <c r="F89" s="14">
        <v>0</v>
      </c>
      <c r="G89" s="20" t="e">
        <f t="shared" si="23"/>
        <v>#DIV/0!</v>
      </c>
    </row>
    <row r="90" spans="1:7" x14ac:dyDescent="0.25">
      <c r="A90" s="12"/>
      <c r="B90" s="12">
        <v>3225</v>
      </c>
      <c r="C90" s="13" t="s">
        <v>48</v>
      </c>
      <c r="D90" s="14">
        <v>0</v>
      </c>
      <c r="E90" s="14">
        <v>0</v>
      </c>
      <c r="F90" s="14">
        <v>0</v>
      </c>
      <c r="G90" s="20" t="e">
        <f t="shared" si="23"/>
        <v>#DIV/0!</v>
      </c>
    </row>
    <row r="91" spans="1:7" s="9" customFormat="1" x14ac:dyDescent="0.25">
      <c r="A91" s="6"/>
      <c r="B91" s="6">
        <v>323</v>
      </c>
      <c r="C91" s="7" t="s">
        <v>160</v>
      </c>
      <c r="D91" s="8">
        <f>+D92+D93+D94+D95+D96</f>
        <v>0</v>
      </c>
      <c r="E91" s="8">
        <f t="shared" ref="E91:F91" si="24">+E92+E93+E94+E95+E96</f>
        <v>0</v>
      </c>
      <c r="F91" s="8">
        <f t="shared" si="24"/>
        <v>9250</v>
      </c>
      <c r="G91" s="10" t="e">
        <f t="shared" si="23"/>
        <v>#DIV/0!</v>
      </c>
    </row>
    <row r="92" spans="1:7" x14ac:dyDescent="0.25">
      <c r="A92" s="12"/>
      <c r="B92" s="12">
        <v>3231</v>
      </c>
      <c r="C92" s="13" t="s">
        <v>34</v>
      </c>
      <c r="D92" s="14">
        <v>0</v>
      </c>
      <c r="E92" s="14">
        <v>0</v>
      </c>
      <c r="F92" s="14">
        <v>0</v>
      </c>
      <c r="G92" s="20" t="e">
        <f t="shared" ref="G92:G110" si="25">+F92/E92*100</f>
        <v>#DIV/0!</v>
      </c>
    </row>
    <row r="93" spans="1:7" x14ac:dyDescent="0.25">
      <c r="A93" s="12"/>
      <c r="B93" s="12">
        <v>3233</v>
      </c>
      <c r="C93" s="13" t="s">
        <v>50</v>
      </c>
      <c r="D93" s="14">
        <v>0</v>
      </c>
      <c r="E93" s="14">
        <v>0</v>
      </c>
      <c r="F93" s="14">
        <v>0</v>
      </c>
      <c r="G93" s="20" t="e">
        <f t="shared" si="25"/>
        <v>#DIV/0!</v>
      </c>
    </row>
    <row r="94" spans="1:7" x14ac:dyDescent="0.25">
      <c r="A94" s="12"/>
      <c r="B94" s="12">
        <v>3237</v>
      </c>
      <c r="C94" s="13" t="s">
        <v>52</v>
      </c>
      <c r="D94" s="14">
        <v>0</v>
      </c>
      <c r="E94" s="14">
        <v>0</v>
      </c>
      <c r="F94" s="14">
        <v>0</v>
      </c>
      <c r="G94" s="20" t="e">
        <f t="shared" si="25"/>
        <v>#DIV/0!</v>
      </c>
    </row>
    <row r="95" spans="1:7" x14ac:dyDescent="0.25">
      <c r="A95" s="12"/>
      <c r="B95" s="12">
        <v>3238</v>
      </c>
      <c r="C95" s="13" t="s">
        <v>36</v>
      </c>
      <c r="D95" s="14">
        <v>0</v>
      </c>
      <c r="E95" s="14">
        <v>0</v>
      </c>
      <c r="F95" s="14">
        <v>0</v>
      </c>
      <c r="G95" s="20" t="e">
        <f t="shared" si="25"/>
        <v>#DIV/0!</v>
      </c>
    </row>
    <row r="96" spans="1:7" x14ac:dyDescent="0.25">
      <c r="A96" s="12"/>
      <c r="B96" s="12">
        <v>3239</v>
      </c>
      <c r="C96" s="13" t="s">
        <v>37</v>
      </c>
      <c r="D96" s="14">
        <v>0</v>
      </c>
      <c r="E96" s="14">
        <v>0</v>
      </c>
      <c r="F96" s="14">
        <v>9250</v>
      </c>
      <c r="G96" s="20" t="e">
        <f t="shared" si="25"/>
        <v>#DIV/0!</v>
      </c>
    </row>
    <row r="97" spans="1:7" s="9" customFormat="1" ht="30" x14ac:dyDescent="0.25">
      <c r="A97" s="6"/>
      <c r="B97" s="6">
        <v>329</v>
      </c>
      <c r="C97" s="7" t="s">
        <v>161</v>
      </c>
      <c r="D97" s="8">
        <f>+D98+D99+D100+D101+D102</f>
        <v>0</v>
      </c>
      <c r="E97" s="8">
        <f t="shared" ref="E97:F97" si="26">+E98+E99+E100+E101+E102</f>
        <v>0</v>
      </c>
      <c r="F97" s="8">
        <f t="shared" si="26"/>
        <v>0</v>
      </c>
      <c r="G97" s="10" t="e">
        <f t="shared" si="25"/>
        <v>#DIV/0!</v>
      </c>
    </row>
    <row r="98" spans="1:7" x14ac:dyDescent="0.25">
      <c r="A98" s="12"/>
      <c r="B98" s="12">
        <v>3292</v>
      </c>
      <c r="C98" s="13" t="s">
        <v>53</v>
      </c>
      <c r="D98" s="14">
        <v>0</v>
      </c>
      <c r="E98" s="14">
        <v>0</v>
      </c>
      <c r="F98" s="14">
        <v>0</v>
      </c>
      <c r="G98" s="20" t="e">
        <f t="shared" si="25"/>
        <v>#DIV/0!</v>
      </c>
    </row>
    <row r="99" spans="1:7" x14ac:dyDescent="0.25">
      <c r="A99" s="12"/>
      <c r="B99" s="12">
        <v>3293</v>
      </c>
      <c r="C99" s="13" t="s">
        <v>40</v>
      </c>
      <c r="D99" s="14">
        <v>0</v>
      </c>
      <c r="E99" s="14">
        <v>0</v>
      </c>
      <c r="F99" s="14">
        <v>0</v>
      </c>
      <c r="G99" s="20" t="e">
        <f t="shared" si="25"/>
        <v>#DIV/0!</v>
      </c>
    </row>
    <row r="100" spans="1:7" x14ac:dyDescent="0.25">
      <c r="A100" s="12"/>
      <c r="B100" s="12">
        <v>3294</v>
      </c>
      <c r="C100" s="13" t="s">
        <v>54</v>
      </c>
      <c r="D100" s="14">
        <v>0</v>
      </c>
      <c r="E100" s="14">
        <v>0</v>
      </c>
      <c r="F100" s="14">
        <v>0</v>
      </c>
      <c r="G100" s="20" t="e">
        <f t="shared" si="25"/>
        <v>#DIV/0!</v>
      </c>
    </row>
    <row r="101" spans="1:7" x14ac:dyDescent="0.25">
      <c r="A101" s="12"/>
      <c r="B101" s="12">
        <v>3295</v>
      </c>
      <c r="C101" s="13" t="s">
        <v>41</v>
      </c>
      <c r="D101" s="14">
        <v>0</v>
      </c>
      <c r="E101" s="14">
        <v>0</v>
      </c>
      <c r="F101" s="14">
        <v>0</v>
      </c>
      <c r="G101" s="20" t="e">
        <f t="shared" si="25"/>
        <v>#DIV/0!</v>
      </c>
    </row>
    <row r="102" spans="1:7" ht="27" customHeight="1" x14ac:dyDescent="0.25">
      <c r="A102" s="12"/>
      <c r="B102" s="12">
        <v>3299</v>
      </c>
      <c r="C102" s="13" t="s">
        <v>42</v>
      </c>
      <c r="D102" s="14">
        <v>0</v>
      </c>
      <c r="E102" s="14">
        <v>0</v>
      </c>
      <c r="F102" s="14">
        <v>0</v>
      </c>
      <c r="G102" s="20" t="e">
        <f t="shared" si="25"/>
        <v>#DIV/0!</v>
      </c>
    </row>
    <row r="103" spans="1:7" ht="27" customHeight="1" x14ac:dyDescent="0.25">
      <c r="A103" s="12"/>
      <c r="B103" s="6">
        <v>41</v>
      </c>
      <c r="C103" s="6" t="s">
        <v>169</v>
      </c>
      <c r="D103" s="8">
        <f>+D104</f>
        <v>0</v>
      </c>
      <c r="E103" s="8">
        <f>+E104</f>
        <v>0</v>
      </c>
      <c r="F103" s="8">
        <f>+F104</f>
        <v>0</v>
      </c>
      <c r="G103" s="10" t="e">
        <f t="shared" si="25"/>
        <v>#DIV/0!</v>
      </c>
    </row>
    <row r="104" spans="1:7" s="9" customFormat="1" ht="27" customHeight="1" x14ac:dyDescent="0.25">
      <c r="A104" s="6"/>
      <c r="B104" s="6">
        <v>412</v>
      </c>
      <c r="C104" s="6" t="s">
        <v>163</v>
      </c>
      <c r="D104" s="8">
        <f>+D105</f>
        <v>0</v>
      </c>
      <c r="E104" s="8">
        <f t="shared" ref="E104:F104" si="27">+E105</f>
        <v>0</v>
      </c>
      <c r="F104" s="8">
        <f t="shared" si="27"/>
        <v>0</v>
      </c>
      <c r="G104" s="10" t="e">
        <f t="shared" si="25"/>
        <v>#DIV/0!</v>
      </c>
    </row>
    <row r="105" spans="1:7" x14ac:dyDescent="0.25">
      <c r="A105" s="12"/>
      <c r="B105" s="12">
        <v>4126</v>
      </c>
      <c r="C105" s="13" t="s">
        <v>85</v>
      </c>
      <c r="D105" s="14">
        <v>0</v>
      </c>
      <c r="E105" s="14">
        <v>0</v>
      </c>
      <c r="F105" s="14">
        <v>0</v>
      </c>
      <c r="G105" s="20" t="e">
        <f t="shared" si="25"/>
        <v>#DIV/0!</v>
      </c>
    </row>
    <row r="106" spans="1:7" ht="30" x14ac:dyDescent="0.25">
      <c r="A106" s="12"/>
      <c r="B106" s="78">
        <v>42</v>
      </c>
      <c r="C106" s="7" t="s">
        <v>167</v>
      </c>
      <c r="D106" s="8">
        <f>+D107+D109</f>
        <v>400</v>
      </c>
      <c r="E106" s="8">
        <f>+E107+E109</f>
        <v>400</v>
      </c>
      <c r="F106" s="8">
        <f t="shared" ref="F106" si="28">+F107+F109</f>
        <v>0</v>
      </c>
      <c r="G106" s="10">
        <f t="shared" si="25"/>
        <v>0</v>
      </c>
    </row>
    <row r="107" spans="1:7" s="9" customFormat="1" x14ac:dyDescent="0.25">
      <c r="A107" s="6"/>
      <c r="B107" s="6">
        <v>422</v>
      </c>
      <c r="C107" s="9" t="s">
        <v>164</v>
      </c>
      <c r="D107" s="8">
        <f>+D108</f>
        <v>0</v>
      </c>
      <c r="E107" s="8">
        <f t="shared" ref="E107:F107" si="29">+E108</f>
        <v>0</v>
      </c>
      <c r="F107" s="8">
        <f t="shared" si="29"/>
        <v>0</v>
      </c>
      <c r="G107" s="10" t="e">
        <f t="shared" si="25"/>
        <v>#DIV/0!</v>
      </c>
    </row>
    <row r="108" spans="1:7" x14ac:dyDescent="0.25">
      <c r="A108" s="12"/>
      <c r="B108" s="12">
        <v>4221</v>
      </c>
      <c r="C108" s="13" t="s">
        <v>86</v>
      </c>
      <c r="D108" s="14">
        <v>0</v>
      </c>
      <c r="E108" s="14">
        <v>0</v>
      </c>
      <c r="F108" s="14">
        <v>0</v>
      </c>
      <c r="G108" s="20" t="e">
        <f t="shared" si="25"/>
        <v>#DIV/0!</v>
      </c>
    </row>
    <row r="109" spans="1:7" s="9" customFormat="1" ht="30" x14ac:dyDescent="0.25">
      <c r="A109" s="6"/>
      <c r="B109" s="6">
        <v>424</v>
      </c>
      <c r="C109" s="7" t="s">
        <v>87</v>
      </c>
      <c r="D109" s="8">
        <f>+D110</f>
        <v>400</v>
      </c>
      <c r="E109" s="8">
        <f t="shared" ref="E109:F109" si="30">+E110</f>
        <v>400</v>
      </c>
      <c r="F109" s="8">
        <f t="shared" si="30"/>
        <v>0</v>
      </c>
      <c r="G109" s="10">
        <f t="shared" si="25"/>
        <v>0</v>
      </c>
    </row>
    <row r="110" spans="1:7" x14ac:dyDescent="0.25">
      <c r="A110" s="12"/>
      <c r="B110" s="12">
        <v>4243</v>
      </c>
      <c r="C110" s="13" t="s">
        <v>88</v>
      </c>
      <c r="D110" s="14">
        <v>400</v>
      </c>
      <c r="E110" s="14">
        <v>400</v>
      </c>
      <c r="F110" s="14">
        <v>0</v>
      </c>
      <c r="G110" s="20">
        <f t="shared" si="25"/>
        <v>0</v>
      </c>
    </row>
    <row r="111" spans="1:7" x14ac:dyDescent="0.25">
      <c r="A111" s="12"/>
      <c r="B111" s="83" t="s">
        <v>47</v>
      </c>
      <c r="C111" s="83"/>
      <c r="D111" s="8">
        <f>+D109+D107+D104+D97+D91+D86</f>
        <v>400</v>
      </c>
      <c r="E111" s="8">
        <f t="shared" ref="E111:F111" si="31">+E109+E107+E104+E97+E91+E86</f>
        <v>400</v>
      </c>
      <c r="F111" s="8">
        <f t="shared" si="31"/>
        <v>10000</v>
      </c>
      <c r="G111" s="10">
        <f t="shared" si="23"/>
        <v>2500</v>
      </c>
    </row>
    <row r="116" spans="1:7" ht="30" x14ac:dyDescent="0.25">
      <c r="A116" s="6" t="s">
        <v>119</v>
      </c>
      <c r="B116" s="4" t="s">
        <v>117</v>
      </c>
      <c r="C116" s="4" t="s">
        <v>118</v>
      </c>
      <c r="D116" s="4" t="s">
        <v>145</v>
      </c>
      <c r="E116" s="4" t="s">
        <v>146</v>
      </c>
      <c r="F116" s="4" t="s">
        <v>104</v>
      </c>
      <c r="G116" s="4" t="s">
        <v>186</v>
      </c>
    </row>
    <row r="117" spans="1:7" x14ac:dyDescent="0.25">
      <c r="A117" s="66" t="s">
        <v>7</v>
      </c>
      <c r="B117" s="66" t="s">
        <v>8</v>
      </c>
      <c r="C117" s="66" t="s">
        <v>9</v>
      </c>
      <c r="D117" s="66" t="s">
        <v>10</v>
      </c>
      <c r="E117" s="66" t="s">
        <v>11</v>
      </c>
      <c r="F117" s="66" t="s">
        <v>123</v>
      </c>
      <c r="G117" s="66" t="s">
        <v>144</v>
      </c>
    </row>
    <row r="118" spans="1:7" x14ac:dyDescent="0.25">
      <c r="A118" s="40">
        <v>43</v>
      </c>
      <c r="B118" s="44" t="s">
        <v>154</v>
      </c>
      <c r="C118" s="44"/>
      <c r="D118" s="45"/>
      <c r="E118" s="45"/>
      <c r="F118" s="45"/>
      <c r="G118" s="45"/>
    </row>
    <row r="119" spans="1:7" s="71" customFormat="1" x14ac:dyDescent="0.25">
      <c r="A119" s="37"/>
      <c r="B119" s="37">
        <v>32</v>
      </c>
      <c r="C119" s="74" t="s">
        <v>168</v>
      </c>
      <c r="D119" s="60">
        <f>+D120+D125+D131</f>
        <v>0</v>
      </c>
      <c r="E119" s="60">
        <f t="shared" ref="E119:F119" si="32">+E120+E125+E131</f>
        <v>0</v>
      </c>
      <c r="F119" s="60">
        <f t="shared" si="32"/>
        <v>0</v>
      </c>
      <c r="G119" s="60" t="e">
        <f>+F119/E119*100</f>
        <v>#DIV/0!</v>
      </c>
    </row>
    <row r="120" spans="1:7" s="64" customFormat="1" x14ac:dyDescent="0.25">
      <c r="A120" s="37"/>
      <c r="B120" s="37">
        <v>322</v>
      </c>
      <c r="C120" s="63" t="s">
        <v>29</v>
      </c>
      <c r="D120" s="60">
        <f>+D121+D122+D123+D124</f>
        <v>0</v>
      </c>
      <c r="E120" s="60">
        <f t="shared" ref="E120:F120" si="33">+E121+E122+E123+E124</f>
        <v>0</v>
      </c>
      <c r="F120" s="60">
        <f t="shared" si="33"/>
        <v>0</v>
      </c>
      <c r="G120" s="10" t="e">
        <f t="shared" ref="G120:G144" si="34">+F120/E120*100</f>
        <v>#DIV/0!</v>
      </c>
    </row>
    <row r="121" spans="1:7" ht="30" x14ac:dyDescent="0.25">
      <c r="A121" s="12"/>
      <c r="B121" s="12">
        <v>3221</v>
      </c>
      <c r="C121" s="13" t="s">
        <v>30</v>
      </c>
      <c r="D121" s="14">
        <v>0</v>
      </c>
      <c r="E121" s="14">
        <v>0</v>
      </c>
      <c r="F121" s="14">
        <v>0</v>
      </c>
      <c r="G121" s="20" t="e">
        <f t="shared" si="34"/>
        <v>#DIV/0!</v>
      </c>
    </row>
    <row r="122" spans="1:7" x14ac:dyDescent="0.25">
      <c r="A122" s="12"/>
      <c r="B122" s="12">
        <v>3222</v>
      </c>
      <c r="C122" s="13" t="s">
        <v>84</v>
      </c>
      <c r="D122" s="14">
        <v>0</v>
      </c>
      <c r="E122" s="14">
        <v>0</v>
      </c>
      <c r="F122" s="14">
        <v>0</v>
      </c>
      <c r="G122" s="20" t="e">
        <f t="shared" si="34"/>
        <v>#DIV/0!</v>
      </c>
    </row>
    <row r="123" spans="1:7" ht="30" x14ac:dyDescent="0.25">
      <c r="A123" s="12"/>
      <c r="B123" s="12">
        <v>3224</v>
      </c>
      <c r="C123" s="13" t="s">
        <v>32</v>
      </c>
      <c r="D123" s="14">
        <v>0</v>
      </c>
      <c r="E123" s="14">
        <v>0</v>
      </c>
      <c r="F123" s="14">
        <v>0</v>
      </c>
      <c r="G123" s="20" t="e">
        <f t="shared" si="34"/>
        <v>#DIV/0!</v>
      </c>
    </row>
    <row r="124" spans="1:7" x14ac:dyDescent="0.25">
      <c r="A124" s="12"/>
      <c r="B124" s="12">
        <v>3225</v>
      </c>
      <c r="C124" s="13" t="s">
        <v>48</v>
      </c>
      <c r="D124" s="14">
        <v>0</v>
      </c>
      <c r="E124" s="14">
        <v>0</v>
      </c>
      <c r="F124" s="14">
        <v>0</v>
      </c>
      <c r="G124" s="20" t="e">
        <f t="shared" si="34"/>
        <v>#DIV/0!</v>
      </c>
    </row>
    <row r="125" spans="1:7" s="9" customFormat="1" x14ac:dyDescent="0.25">
      <c r="A125" s="6"/>
      <c r="B125" s="6">
        <v>323</v>
      </c>
      <c r="C125" s="7" t="s">
        <v>160</v>
      </c>
      <c r="D125" s="8">
        <f>+D126+D127+D128+D129+D130</f>
        <v>0</v>
      </c>
      <c r="E125" s="8">
        <f t="shared" ref="E125:F125" si="35">+E126+E127+E128+E129+E130</f>
        <v>0</v>
      </c>
      <c r="F125" s="8">
        <f t="shared" si="35"/>
        <v>0</v>
      </c>
      <c r="G125" s="10" t="e">
        <f t="shared" si="34"/>
        <v>#DIV/0!</v>
      </c>
    </row>
    <row r="126" spans="1:7" x14ac:dyDescent="0.25">
      <c r="A126" s="12"/>
      <c r="B126" s="12">
        <v>3231</v>
      </c>
      <c r="C126" s="13" t="s">
        <v>34</v>
      </c>
      <c r="D126" s="14">
        <v>0</v>
      </c>
      <c r="E126" s="14">
        <v>0</v>
      </c>
      <c r="F126" s="14">
        <v>0</v>
      </c>
      <c r="G126" s="20" t="e">
        <f t="shared" si="34"/>
        <v>#DIV/0!</v>
      </c>
    </row>
    <row r="127" spans="1:7" x14ac:dyDescent="0.25">
      <c r="A127" s="12"/>
      <c r="B127" s="12">
        <v>3233</v>
      </c>
      <c r="C127" s="13" t="s">
        <v>50</v>
      </c>
      <c r="D127" s="14">
        <v>0</v>
      </c>
      <c r="E127" s="14">
        <v>0</v>
      </c>
      <c r="F127" s="14">
        <v>0</v>
      </c>
      <c r="G127" s="20" t="e">
        <f t="shared" si="34"/>
        <v>#DIV/0!</v>
      </c>
    </row>
    <row r="128" spans="1:7" x14ac:dyDescent="0.25">
      <c r="A128" s="12"/>
      <c r="B128" s="12">
        <v>3237</v>
      </c>
      <c r="C128" s="13" t="s">
        <v>52</v>
      </c>
      <c r="D128" s="14">
        <v>0</v>
      </c>
      <c r="E128" s="14">
        <v>0</v>
      </c>
      <c r="F128" s="14">
        <v>0</v>
      </c>
      <c r="G128" s="20" t="e">
        <f t="shared" si="34"/>
        <v>#DIV/0!</v>
      </c>
    </row>
    <row r="129" spans="1:7" x14ac:dyDescent="0.25">
      <c r="A129" s="12"/>
      <c r="B129" s="12">
        <v>3238</v>
      </c>
      <c r="C129" s="13" t="s">
        <v>36</v>
      </c>
      <c r="D129" s="14">
        <v>0</v>
      </c>
      <c r="E129" s="14">
        <v>0</v>
      </c>
      <c r="F129" s="14">
        <v>0</v>
      </c>
      <c r="G129" s="20" t="e">
        <f t="shared" si="34"/>
        <v>#DIV/0!</v>
      </c>
    </row>
    <row r="130" spans="1:7" x14ac:dyDescent="0.25">
      <c r="A130" s="12"/>
      <c r="B130" s="12">
        <v>3239</v>
      </c>
      <c r="C130" s="13" t="s">
        <v>37</v>
      </c>
      <c r="D130" s="14">
        <v>0</v>
      </c>
      <c r="E130" s="14">
        <v>0</v>
      </c>
      <c r="F130" s="14">
        <v>0</v>
      </c>
      <c r="G130" s="20" t="e">
        <f t="shared" si="34"/>
        <v>#DIV/0!</v>
      </c>
    </row>
    <row r="131" spans="1:7" s="9" customFormat="1" ht="21" customHeight="1" x14ac:dyDescent="0.25">
      <c r="A131" s="6"/>
      <c r="B131" s="6">
        <v>329</v>
      </c>
      <c r="C131" s="7" t="s">
        <v>161</v>
      </c>
      <c r="D131" s="8">
        <f>+D132+D133+D134+D135+D136</f>
        <v>0</v>
      </c>
      <c r="E131" s="8">
        <f t="shared" ref="E131:F131" si="36">+E132+E133+E134+E135+E136</f>
        <v>0</v>
      </c>
      <c r="F131" s="8">
        <f t="shared" si="36"/>
        <v>0</v>
      </c>
      <c r="G131" s="10" t="e">
        <f t="shared" si="34"/>
        <v>#DIV/0!</v>
      </c>
    </row>
    <row r="132" spans="1:7" x14ac:dyDescent="0.25">
      <c r="A132" s="12"/>
      <c r="B132" s="12">
        <v>3292</v>
      </c>
      <c r="C132" s="13" t="s">
        <v>53</v>
      </c>
      <c r="D132" s="14">
        <v>0</v>
      </c>
      <c r="E132" s="14">
        <v>0</v>
      </c>
      <c r="F132" s="14">
        <v>0</v>
      </c>
      <c r="G132" s="20" t="e">
        <f t="shared" si="34"/>
        <v>#DIV/0!</v>
      </c>
    </row>
    <row r="133" spans="1:7" x14ac:dyDescent="0.25">
      <c r="A133" s="12"/>
      <c r="B133" s="12">
        <v>3293</v>
      </c>
      <c r="C133" s="13" t="s">
        <v>40</v>
      </c>
      <c r="D133" s="14">
        <v>0</v>
      </c>
      <c r="E133" s="14">
        <v>0</v>
      </c>
      <c r="F133" s="14">
        <v>0</v>
      </c>
      <c r="G133" s="20" t="e">
        <f t="shared" si="34"/>
        <v>#DIV/0!</v>
      </c>
    </row>
    <row r="134" spans="1:7" x14ac:dyDescent="0.25">
      <c r="A134" s="12"/>
      <c r="B134" s="12">
        <v>3294</v>
      </c>
      <c r="C134" s="13" t="s">
        <v>54</v>
      </c>
      <c r="D134" s="14">
        <v>0</v>
      </c>
      <c r="E134" s="14">
        <v>0</v>
      </c>
      <c r="F134" s="14">
        <v>0</v>
      </c>
      <c r="G134" s="20" t="e">
        <f t="shared" si="34"/>
        <v>#DIV/0!</v>
      </c>
    </row>
    <row r="135" spans="1:7" x14ac:dyDescent="0.25">
      <c r="A135" s="12"/>
      <c r="B135" s="12">
        <v>3295</v>
      </c>
      <c r="C135" s="13" t="s">
        <v>41</v>
      </c>
      <c r="D135" s="14">
        <v>0</v>
      </c>
      <c r="E135" s="14">
        <v>0</v>
      </c>
      <c r="F135" s="14">
        <v>0</v>
      </c>
      <c r="G135" s="20" t="e">
        <f t="shared" si="34"/>
        <v>#DIV/0!</v>
      </c>
    </row>
    <row r="136" spans="1:7" ht="30" x14ac:dyDescent="0.25">
      <c r="A136" s="12"/>
      <c r="B136" s="12">
        <v>3299</v>
      </c>
      <c r="C136" s="13" t="s">
        <v>42</v>
      </c>
      <c r="D136" s="14">
        <v>0</v>
      </c>
      <c r="E136" s="14">
        <v>0</v>
      </c>
      <c r="F136" s="14">
        <v>0</v>
      </c>
      <c r="G136" s="20" t="e">
        <f t="shared" si="34"/>
        <v>#DIV/0!</v>
      </c>
    </row>
    <row r="137" spans="1:7" x14ac:dyDescent="0.25">
      <c r="A137" s="12"/>
      <c r="B137" s="6">
        <v>41</v>
      </c>
      <c r="C137" s="6" t="s">
        <v>169</v>
      </c>
      <c r="D137" s="8">
        <f>+D138</f>
        <v>0</v>
      </c>
      <c r="E137" s="8">
        <f>+E138</f>
        <v>0</v>
      </c>
      <c r="F137" s="8">
        <f>+F138</f>
        <v>0</v>
      </c>
      <c r="G137" s="10" t="e">
        <f>+F137/E137*100</f>
        <v>#DIV/0!</v>
      </c>
    </row>
    <row r="138" spans="1:7" s="9" customFormat="1" x14ac:dyDescent="0.25">
      <c r="A138" s="6"/>
      <c r="B138" s="6">
        <v>412</v>
      </c>
      <c r="C138" s="6" t="s">
        <v>163</v>
      </c>
      <c r="D138" s="8">
        <f>+D139</f>
        <v>0</v>
      </c>
      <c r="E138" s="8">
        <f t="shared" ref="E138:F138" si="37">+E139</f>
        <v>0</v>
      </c>
      <c r="F138" s="8">
        <f t="shared" si="37"/>
        <v>0</v>
      </c>
      <c r="G138" s="10" t="e">
        <f t="shared" si="34"/>
        <v>#DIV/0!</v>
      </c>
    </row>
    <row r="139" spans="1:7" x14ac:dyDescent="0.25">
      <c r="A139" s="12"/>
      <c r="B139" s="12">
        <v>4126</v>
      </c>
      <c r="C139" s="13" t="s">
        <v>85</v>
      </c>
      <c r="D139" s="14">
        <v>0</v>
      </c>
      <c r="E139" s="14">
        <v>0</v>
      </c>
      <c r="F139" s="14">
        <v>0</v>
      </c>
      <c r="G139" s="20" t="e">
        <f t="shared" si="34"/>
        <v>#DIV/0!</v>
      </c>
    </row>
    <row r="140" spans="1:7" ht="30" x14ac:dyDescent="0.25">
      <c r="A140" s="12"/>
      <c r="B140" s="78">
        <v>42</v>
      </c>
      <c r="C140" s="7" t="s">
        <v>167</v>
      </c>
      <c r="D140" s="8">
        <f>+D141+D143</f>
        <v>0</v>
      </c>
      <c r="E140" s="8">
        <f>+E141+E143</f>
        <v>0</v>
      </c>
      <c r="F140" s="8">
        <f t="shared" ref="F140" si="38">+F141+F143</f>
        <v>0</v>
      </c>
      <c r="G140" s="10" t="e">
        <f t="shared" si="34"/>
        <v>#DIV/0!</v>
      </c>
    </row>
    <row r="141" spans="1:7" s="9" customFormat="1" x14ac:dyDescent="0.25">
      <c r="A141" s="6"/>
      <c r="B141" s="6">
        <v>422</v>
      </c>
      <c r="C141" s="6" t="s">
        <v>164</v>
      </c>
      <c r="D141" s="8">
        <f>+D142</f>
        <v>0</v>
      </c>
      <c r="E141" s="8">
        <f t="shared" ref="E141:F141" si="39">+E142</f>
        <v>0</v>
      </c>
      <c r="F141" s="8">
        <f t="shared" si="39"/>
        <v>0</v>
      </c>
      <c r="G141" s="10" t="e">
        <f t="shared" si="34"/>
        <v>#DIV/0!</v>
      </c>
    </row>
    <row r="142" spans="1:7" x14ac:dyDescent="0.25">
      <c r="A142" s="12"/>
      <c r="B142" s="12">
        <v>4221</v>
      </c>
      <c r="C142" s="13" t="s">
        <v>86</v>
      </c>
      <c r="D142" s="14">
        <v>0</v>
      </c>
      <c r="E142" s="14">
        <v>0</v>
      </c>
      <c r="F142" s="14">
        <v>0</v>
      </c>
      <c r="G142" s="20" t="e">
        <f t="shared" si="34"/>
        <v>#DIV/0!</v>
      </c>
    </row>
    <row r="143" spans="1:7" s="9" customFormat="1" ht="30" x14ac:dyDescent="0.25">
      <c r="A143" s="6"/>
      <c r="B143" s="6">
        <v>424</v>
      </c>
      <c r="C143" s="7" t="s">
        <v>87</v>
      </c>
      <c r="D143" s="8">
        <f>+D144</f>
        <v>0</v>
      </c>
      <c r="E143" s="8">
        <f t="shared" ref="E143:F143" si="40">+E144</f>
        <v>0</v>
      </c>
      <c r="F143" s="8">
        <f t="shared" si="40"/>
        <v>0</v>
      </c>
      <c r="G143" s="10" t="e">
        <f t="shared" si="34"/>
        <v>#DIV/0!</v>
      </c>
    </row>
    <row r="144" spans="1:7" x14ac:dyDescent="0.25">
      <c r="A144" s="12"/>
      <c r="B144" s="12">
        <v>4243</v>
      </c>
      <c r="C144" s="13" t="s">
        <v>88</v>
      </c>
      <c r="D144" s="14">
        <v>0</v>
      </c>
      <c r="E144" s="14">
        <v>0</v>
      </c>
      <c r="F144" s="14">
        <v>0</v>
      </c>
      <c r="G144" s="20" t="e">
        <f t="shared" si="34"/>
        <v>#DIV/0!</v>
      </c>
    </row>
    <row r="145" spans="1:7" x14ac:dyDescent="0.25">
      <c r="A145" s="12"/>
      <c r="B145" s="83" t="s">
        <v>47</v>
      </c>
      <c r="C145" s="83"/>
      <c r="D145" s="8">
        <f>+D143+D141+D138+D131+D125+D120</f>
        <v>0</v>
      </c>
      <c r="E145" s="8">
        <f t="shared" ref="E145:F145" si="41">+E143+E141+E138+E131+E125+E120</f>
        <v>0</v>
      </c>
      <c r="F145" s="8">
        <f t="shared" si="41"/>
        <v>0</v>
      </c>
      <c r="G145" s="10" t="e">
        <f>+F145/E145*100</f>
        <v>#DIV/0!</v>
      </c>
    </row>
    <row r="150" spans="1:7" ht="30" x14ac:dyDescent="0.25">
      <c r="A150" s="6" t="s">
        <v>119</v>
      </c>
      <c r="B150" s="4" t="s">
        <v>117</v>
      </c>
      <c r="C150" s="4" t="s">
        <v>118</v>
      </c>
      <c r="D150" s="4" t="s">
        <v>145</v>
      </c>
      <c r="E150" s="4" t="s">
        <v>146</v>
      </c>
      <c r="F150" s="4" t="s">
        <v>104</v>
      </c>
      <c r="G150" s="4" t="s">
        <v>186</v>
      </c>
    </row>
    <row r="151" spans="1:7" x14ac:dyDescent="0.25">
      <c r="A151" s="66" t="s">
        <v>7</v>
      </c>
      <c r="B151" s="66" t="s">
        <v>8</v>
      </c>
      <c r="C151" s="66" t="s">
        <v>9</v>
      </c>
      <c r="D151" s="66" t="s">
        <v>10</v>
      </c>
      <c r="E151" s="66" t="s">
        <v>11</v>
      </c>
      <c r="F151" s="66" t="s">
        <v>123</v>
      </c>
      <c r="G151" s="66" t="s">
        <v>144</v>
      </c>
    </row>
    <row r="152" spans="1:7" x14ac:dyDescent="0.25">
      <c r="A152" s="40">
        <v>52</v>
      </c>
      <c r="B152" s="40" t="s">
        <v>155</v>
      </c>
      <c r="C152" s="44"/>
      <c r="D152" s="45"/>
      <c r="E152" s="45"/>
      <c r="F152" s="45"/>
      <c r="G152" s="45"/>
    </row>
    <row r="153" spans="1:7" s="71" customFormat="1" x14ac:dyDescent="0.25">
      <c r="A153" s="37"/>
      <c r="B153" s="37">
        <v>32</v>
      </c>
      <c r="C153" s="74" t="s">
        <v>168</v>
      </c>
      <c r="D153" s="60">
        <f>+D154+D158+D165</f>
        <v>25000</v>
      </c>
      <c r="E153" s="60">
        <f t="shared" ref="E153:F153" si="42">+E154+E158+E165</f>
        <v>47737.5</v>
      </c>
      <c r="F153" s="60">
        <f t="shared" si="42"/>
        <v>8448.25</v>
      </c>
      <c r="G153" s="10">
        <f>+F153/E153*100</f>
        <v>17.697302958889765</v>
      </c>
    </row>
    <row r="154" spans="1:7" s="64" customFormat="1" x14ac:dyDescent="0.25">
      <c r="A154" s="37"/>
      <c r="B154" s="37">
        <v>322</v>
      </c>
      <c r="C154" s="63" t="s">
        <v>29</v>
      </c>
      <c r="D154" s="60">
        <f>+D155+D156+D157</f>
        <v>2500</v>
      </c>
      <c r="E154" s="60">
        <f t="shared" ref="E154:F154" si="43">+E155+E156+E157</f>
        <v>7125</v>
      </c>
      <c r="F154" s="60">
        <f t="shared" si="43"/>
        <v>6548.25</v>
      </c>
      <c r="G154" s="10">
        <f>+F154/E154*100</f>
        <v>91.905263157894737</v>
      </c>
    </row>
    <row r="155" spans="1:7" ht="30" x14ac:dyDescent="0.25">
      <c r="A155" s="12"/>
      <c r="B155" s="12">
        <v>3221</v>
      </c>
      <c r="C155" s="13" t="s">
        <v>30</v>
      </c>
      <c r="D155" s="14">
        <v>2500</v>
      </c>
      <c r="E155" s="14">
        <v>7125</v>
      </c>
      <c r="F155" s="14">
        <v>6548.25</v>
      </c>
      <c r="G155" s="20">
        <f>+F155/E155*100</f>
        <v>91.905263157894737</v>
      </c>
    </row>
    <row r="156" spans="1:7" x14ac:dyDescent="0.25">
      <c r="A156" s="12"/>
      <c r="B156" s="12">
        <v>3222</v>
      </c>
      <c r="C156" s="13" t="s">
        <v>84</v>
      </c>
      <c r="D156" s="14">
        <v>0</v>
      </c>
      <c r="E156" s="14">
        <v>0</v>
      </c>
      <c r="F156" s="14">
        <v>0</v>
      </c>
      <c r="G156" s="20" t="e">
        <f t="shared" ref="G156:G178" si="44">+F156/E156*100</f>
        <v>#DIV/0!</v>
      </c>
    </row>
    <row r="157" spans="1:7" ht="30" x14ac:dyDescent="0.25">
      <c r="A157" s="12"/>
      <c r="B157" s="12">
        <v>3224</v>
      </c>
      <c r="C157" s="13" t="s">
        <v>32</v>
      </c>
      <c r="D157" s="14">
        <v>0</v>
      </c>
      <c r="E157" s="14">
        <v>0</v>
      </c>
      <c r="F157" s="14">
        <v>0</v>
      </c>
      <c r="G157" s="20" t="e">
        <f t="shared" si="44"/>
        <v>#DIV/0!</v>
      </c>
    </row>
    <row r="158" spans="1:7" s="9" customFormat="1" x14ac:dyDescent="0.25">
      <c r="A158" s="6"/>
      <c r="B158" s="6">
        <v>323</v>
      </c>
      <c r="C158" s="7" t="s">
        <v>160</v>
      </c>
      <c r="D158" s="8">
        <f>+D159+D160+D161+D162+D163+D164</f>
        <v>20000</v>
      </c>
      <c r="E158" s="8">
        <f t="shared" ref="E158:F158" si="45">+E159+E160+E161+E162+E163+E164</f>
        <v>40612.5</v>
      </c>
      <c r="F158" s="8">
        <f t="shared" si="45"/>
        <v>1900</v>
      </c>
      <c r="G158" s="10">
        <f t="shared" si="44"/>
        <v>4.6783625730994149</v>
      </c>
    </row>
    <row r="159" spans="1:7" x14ac:dyDescent="0.25">
      <c r="A159" s="12"/>
      <c r="B159" s="12">
        <v>3231</v>
      </c>
      <c r="C159" s="13" t="s">
        <v>34</v>
      </c>
      <c r="D159" s="14">
        <v>0</v>
      </c>
      <c r="E159" s="14">
        <v>0</v>
      </c>
      <c r="F159" s="14">
        <v>0</v>
      </c>
      <c r="G159" s="20" t="e">
        <f t="shared" si="44"/>
        <v>#DIV/0!</v>
      </c>
    </row>
    <row r="160" spans="1:7" ht="30" x14ac:dyDescent="0.25">
      <c r="A160" s="12"/>
      <c r="B160" s="12">
        <v>3232</v>
      </c>
      <c r="C160" s="13" t="s">
        <v>90</v>
      </c>
      <c r="D160" s="14">
        <v>0</v>
      </c>
      <c r="E160" s="14">
        <v>0</v>
      </c>
      <c r="F160" s="14">
        <v>0</v>
      </c>
      <c r="G160" s="20" t="e">
        <f t="shared" si="44"/>
        <v>#DIV/0!</v>
      </c>
    </row>
    <row r="161" spans="1:7" x14ac:dyDescent="0.25">
      <c r="A161" s="12"/>
      <c r="B161" s="12">
        <v>3233</v>
      </c>
      <c r="C161" s="13" t="s">
        <v>50</v>
      </c>
      <c r="D161" s="14">
        <v>2500</v>
      </c>
      <c r="E161" s="14">
        <v>0</v>
      </c>
      <c r="F161" s="14">
        <v>0</v>
      </c>
      <c r="G161" s="20" t="e">
        <f t="shared" si="44"/>
        <v>#DIV/0!</v>
      </c>
    </row>
    <row r="162" spans="1:7" x14ac:dyDescent="0.25">
      <c r="A162" s="12"/>
      <c r="B162" s="12">
        <v>3237</v>
      </c>
      <c r="C162" s="13" t="s">
        <v>52</v>
      </c>
      <c r="D162" s="14">
        <v>5000</v>
      </c>
      <c r="E162" s="14">
        <v>0</v>
      </c>
      <c r="F162" s="14">
        <v>0</v>
      </c>
      <c r="G162" s="20" t="e">
        <f t="shared" si="44"/>
        <v>#DIV/0!</v>
      </c>
    </row>
    <row r="163" spans="1:7" x14ac:dyDescent="0.25">
      <c r="A163" s="12"/>
      <c r="B163" s="12">
        <v>3238</v>
      </c>
      <c r="C163" s="13" t="s">
        <v>36</v>
      </c>
      <c r="D163" s="14">
        <v>0</v>
      </c>
      <c r="E163" s="14">
        <v>0</v>
      </c>
      <c r="F163" s="14">
        <v>0</v>
      </c>
      <c r="G163" s="20" t="e">
        <f t="shared" si="44"/>
        <v>#DIV/0!</v>
      </c>
    </row>
    <row r="164" spans="1:7" x14ac:dyDescent="0.25">
      <c r="A164" s="12"/>
      <c r="B164" s="12">
        <v>3239</v>
      </c>
      <c r="C164" s="13" t="s">
        <v>37</v>
      </c>
      <c r="D164" s="14">
        <v>12500</v>
      </c>
      <c r="E164" s="14">
        <v>40612.5</v>
      </c>
      <c r="F164" s="14">
        <v>1900</v>
      </c>
      <c r="G164" s="20">
        <f t="shared" si="44"/>
        <v>4.6783625730994149</v>
      </c>
    </row>
    <row r="165" spans="1:7" s="9" customFormat="1" ht="30" x14ac:dyDescent="0.25">
      <c r="A165" s="6"/>
      <c r="B165" s="6">
        <v>329</v>
      </c>
      <c r="C165" s="7" t="s">
        <v>161</v>
      </c>
      <c r="D165" s="8">
        <f>+D166+D167+D168+D169</f>
        <v>2500</v>
      </c>
      <c r="E165" s="8">
        <f t="shared" ref="E165:F165" si="46">+E166+E167+E168+E169</f>
        <v>0</v>
      </c>
      <c r="F165" s="8">
        <f t="shared" si="46"/>
        <v>0</v>
      </c>
      <c r="G165" s="10" t="e">
        <f t="shared" si="44"/>
        <v>#DIV/0!</v>
      </c>
    </row>
    <row r="166" spans="1:7" x14ac:dyDescent="0.25">
      <c r="A166" s="12"/>
      <c r="B166" s="12">
        <v>3292</v>
      </c>
      <c r="C166" s="13" t="s">
        <v>53</v>
      </c>
      <c r="D166" s="14">
        <v>0</v>
      </c>
      <c r="E166" s="14">
        <v>0</v>
      </c>
      <c r="F166" s="14">
        <v>0</v>
      </c>
      <c r="G166" s="20" t="e">
        <f t="shared" si="44"/>
        <v>#DIV/0!</v>
      </c>
    </row>
    <row r="167" spans="1:7" x14ac:dyDescent="0.25">
      <c r="A167" s="12"/>
      <c r="B167" s="12">
        <v>3293</v>
      </c>
      <c r="C167" s="13" t="s">
        <v>40</v>
      </c>
      <c r="D167" s="14">
        <v>0</v>
      </c>
      <c r="E167" s="14">
        <v>0</v>
      </c>
      <c r="F167" s="14">
        <v>0</v>
      </c>
      <c r="G167" s="20" t="e">
        <f t="shared" si="44"/>
        <v>#DIV/0!</v>
      </c>
    </row>
    <row r="168" spans="1:7" x14ac:dyDescent="0.25">
      <c r="A168" s="12"/>
      <c r="B168" s="12">
        <v>3294</v>
      </c>
      <c r="C168" s="13" t="s">
        <v>54</v>
      </c>
      <c r="D168" s="14">
        <v>0</v>
      </c>
      <c r="E168" s="14">
        <v>0</v>
      </c>
      <c r="F168" s="14">
        <v>0</v>
      </c>
      <c r="G168" s="20" t="e">
        <f t="shared" si="44"/>
        <v>#DIV/0!</v>
      </c>
    </row>
    <row r="169" spans="1:7" x14ac:dyDescent="0.25">
      <c r="A169" s="12"/>
      <c r="B169" s="12">
        <v>3295</v>
      </c>
      <c r="C169" s="13" t="s">
        <v>41</v>
      </c>
      <c r="D169" s="14">
        <v>2500</v>
      </c>
      <c r="E169" s="14">
        <v>0</v>
      </c>
      <c r="F169" s="14">
        <v>0</v>
      </c>
      <c r="G169" s="20" t="e">
        <f t="shared" si="44"/>
        <v>#DIV/0!</v>
      </c>
    </row>
    <row r="170" spans="1:7" s="9" customFormat="1" x14ac:dyDescent="0.25">
      <c r="A170" s="6"/>
      <c r="B170" s="6">
        <v>41</v>
      </c>
      <c r="C170" s="9" t="s">
        <v>169</v>
      </c>
      <c r="D170" s="8">
        <f>+D171</f>
        <v>0</v>
      </c>
      <c r="E170" s="8">
        <f t="shared" ref="E170:F170" si="47">+E171</f>
        <v>0</v>
      </c>
      <c r="F170" s="8">
        <f t="shared" si="47"/>
        <v>0</v>
      </c>
      <c r="G170" s="10" t="e">
        <f t="shared" si="44"/>
        <v>#DIV/0!</v>
      </c>
    </row>
    <row r="171" spans="1:7" s="9" customFormat="1" x14ac:dyDescent="0.25">
      <c r="A171" s="6"/>
      <c r="B171" s="6">
        <v>412</v>
      </c>
      <c r="C171" s="6" t="s">
        <v>163</v>
      </c>
      <c r="D171" s="8">
        <f>+D172</f>
        <v>0</v>
      </c>
      <c r="E171" s="8">
        <f t="shared" ref="E171:F171" si="48">+E172</f>
        <v>0</v>
      </c>
      <c r="F171" s="8">
        <f t="shared" si="48"/>
        <v>0</v>
      </c>
      <c r="G171" s="10" t="e">
        <f t="shared" si="44"/>
        <v>#DIV/0!</v>
      </c>
    </row>
    <row r="172" spans="1:7" x14ac:dyDescent="0.25">
      <c r="A172" s="12"/>
      <c r="B172" s="12">
        <v>4126</v>
      </c>
      <c r="C172" s="13" t="s">
        <v>85</v>
      </c>
      <c r="D172" s="14">
        <v>0</v>
      </c>
      <c r="E172" s="14">
        <v>0</v>
      </c>
      <c r="F172" s="14">
        <v>0</v>
      </c>
      <c r="G172" s="20" t="e">
        <f t="shared" si="44"/>
        <v>#DIV/0!</v>
      </c>
    </row>
    <row r="173" spans="1:7" s="9" customFormat="1" ht="30" x14ac:dyDescent="0.25">
      <c r="A173" s="6"/>
      <c r="B173" s="78">
        <v>42</v>
      </c>
      <c r="C173" s="7" t="s">
        <v>167</v>
      </c>
      <c r="D173" s="8">
        <f>+D174+D176</f>
        <v>0</v>
      </c>
      <c r="E173" s="8">
        <f t="shared" ref="E173:F173" si="49">+E174+E176</f>
        <v>0</v>
      </c>
      <c r="F173" s="8">
        <f t="shared" si="49"/>
        <v>0</v>
      </c>
      <c r="G173" s="10" t="e">
        <f t="shared" si="44"/>
        <v>#DIV/0!</v>
      </c>
    </row>
    <row r="174" spans="1:7" s="9" customFormat="1" x14ac:dyDescent="0.25">
      <c r="A174" s="6"/>
      <c r="B174" s="6">
        <v>422</v>
      </c>
      <c r="C174" s="9" t="s">
        <v>164</v>
      </c>
      <c r="D174" s="8">
        <f>+D175</f>
        <v>0</v>
      </c>
      <c r="E174" s="8">
        <f t="shared" ref="E174:F174" si="50">+E175</f>
        <v>0</v>
      </c>
      <c r="F174" s="8">
        <f t="shared" si="50"/>
        <v>0</v>
      </c>
      <c r="G174" s="10" t="e">
        <f t="shared" si="44"/>
        <v>#DIV/0!</v>
      </c>
    </row>
    <row r="175" spans="1:7" x14ac:dyDescent="0.25">
      <c r="A175" s="12"/>
      <c r="B175" s="12">
        <v>4221</v>
      </c>
      <c r="C175" s="13" t="s">
        <v>86</v>
      </c>
      <c r="D175" s="14">
        <v>0</v>
      </c>
      <c r="E175" s="14">
        <v>0</v>
      </c>
      <c r="F175" s="14">
        <v>0</v>
      </c>
      <c r="G175" s="20" t="e">
        <f t="shared" si="44"/>
        <v>#DIV/0!</v>
      </c>
    </row>
    <row r="176" spans="1:7" s="9" customFormat="1" ht="30" x14ac:dyDescent="0.25">
      <c r="A176" s="6"/>
      <c r="B176" s="6">
        <v>424</v>
      </c>
      <c r="C176" s="7" t="s">
        <v>87</v>
      </c>
      <c r="D176" s="8">
        <f>+D177</f>
        <v>0</v>
      </c>
      <c r="E176" s="8">
        <f t="shared" ref="E176:F176" si="51">+E177</f>
        <v>0</v>
      </c>
      <c r="F176" s="8">
        <f t="shared" si="51"/>
        <v>0</v>
      </c>
      <c r="G176" s="10" t="e">
        <f t="shared" si="44"/>
        <v>#DIV/0!</v>
      </c>
    </row>
    <row r="177" spans="1:9" x14ac:dyDescent="0.25">
      <c r="A177" s="12"/>
      <c r="B177" s="12">
        <v>4243</v>
      </c>
      <c r="C177" s="13" t="s">
        <v>88</v>
      </c>
      <c r="D177" s="14">
        <v>0</v>
      </c>
      <c r="E177" s="14">
        <v>0</v>
      </c>
      <c r="F177" s="14">
        <v>0</v>
      </c>
      <c r="G177" s="20" t="e">
        <f t="shared" si="44"/>
        <v>#DIV/0!</v>
      </c>
    </row>
    <row r="178" spans="1:9" x14ac:dyDescent="0.25">
      <c r="A178" s="12"/>
      <c r="B178" s="83" t="s">
        <v>47</v>
      </c>
      <c r="C178" s="83"/>
      <c r="D178" s="8">
        <f>+D176+D174+D171+D165+D158+D154</f>
        <v>25000</v>
      </c>
      <c r="E178" s="8">
        <f t="shared" ref="E178:F178" si="52">+E176+E174+E171+E165+E158+E154</f>
        <v>47737.5</v>
      </c>
      <c r="F178" s="8">
        <f t="shared" si="52"/>
        <v>8448.25</v>
      </c>
      <c r="G178" s="10">
        <f t="shared" si="44"/>
        <v>17.697302958889765</v>
      </c>
      <c r="I178" s="34">
        <f>100-G178</f>
        <v>82.302697041110235</v>
      </c>
    </row>
  </sheetData>
  <mergeCells count="13">
    <mergeCell ref="A2:G2"/>
    <mergeCell ref="A47:G47"/>
    <mergeCell ref="B77:C77"/>
    <mergeCell ref="B44:C44"/>
    <mergeCell ref="B178:C178"/>
    <mergeCell ref="B111:C111"/>
    <mergeCell ref="B145:C145"/>
    <mergeCell ref="B24:C24"/>
    <mergeCell ref="B34:C34"/>
    <mergeCell ref="B14:C14"/>
    <mergeCell ref="A3:G3"/>
    <mergeCell ref="A4:G4"/>
    <mergeCell ref="A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75F6-D1E1-42FB-BDF3-E0B4CB0688D7}">
  <dimension ref="A2:L45"/>
  <sheetViews>
    <sheetView topLeftCell="A16" workbookViewId="0">
      <selection activeCell="L43" sqref="L43"/>
    </sheetView>
  </sheetViews>
  <sheetFormatPr defaultRowHeight="15" x14ac:dyDescent="0.25"/>
  <cols>
    <col min="1" max="1" width="9.140625" style="21"/>
    <col min="2" max="2" width="18.5703125" style="21" customWidth="1"/>
    <col min="3" max="3" width="35.5703125" style="21" customWidth="1"/>
    <col min="4" max="4" width="21.28515625" style="21" customWidth="1"/>
    <col min="5" max="5" width="18.5703125" style="21" customWidth="1"/>
    <col min="6" max="6" width="19.85546875" style="21" customWidth="1"/>
    <col min="7" max="7" width="21.5703125" style="21" customWidth="1"/>
    <col min="8" max="9" width="18.5703125" style="21" customWidth="1"/>
    <col min="10" max="10" width="9.140625" style="21"/>
    <col min="11" max="11" width="13.5703125" style="21" customWidth="1"/>
    <col min="12" max="12" width="11.7109375" style="21" bestFit="1" customWidth="1"/>
    <col min="13" max="16384" width="9.140625" style="21"/>
  </cols>
  <sheetData>
    <row r="2" spans="1:9" x14ac:dyDescent="0.25">
      <c r="A2" s="81" t="s">
        <v>171</v>
      </c>
      <c r="B2" s="81"/>
      <c r="C2" s="81"/>
      <c r="D2" s="81"/>
      <c r="E2" s="81"/>
      <c r="F2" s="81"/>
      <c r="G2" s="81"/>
      <c r="H2" s="81"/>
      <c r="I2" s="81"/>
    </row>
    <row r="3" spans="1:9" x14ac:dyDescent="0.25">
      <c r="A3" s="81" t="s">
        <v>181</v>
      </c>
      <c r="B3" s="81"/>
      <c r="C3" s="81"/>
      <c r="D3" s="81"/>
      <c r="E3" s="81"/>
      <c r="F3" s="81"/>
      <c r="G3" s="81"/>
      <c r="H3" s="81"/>
      <c r="I3" s="81"/>
    </row>
    <row r="4" spans="1:9" x14ac:dyDescent="0.25">
      <c r="A4" s="81" t="s">
        <v>182</v>
      </c>
      <c r="B4" s="81"/>
      <c r="C4" s="81"/>
      <c r="D4" s="81"/>
      <c r="E4" s="81"/>
      <c r="F4" s="81"/>
      <c r="G4" s="81"/>
      <c r="H4" s="81"/>
      <c r="I4" s="81"/>
    </row>
    <row r="5" spans="1:9" x14ac:dyDescent="0.25"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81" t="s">
        <v>18</v>
      </c>
      <c r="B6" s="81"/>
      <c r="C6" s="81"/>
      <c r="D6" s="81"/>
      <c r="E6" s="81"/>
      <c r="F6" s="81"/>
      <c r="G6" s="81"/>
      <c r="H6" s="81"/>
      <c r="I6" s="81"/>
    </row>
    <row r="8" spans="1:9" ht="45" x14ac:dyDescent="0.25">
      <c r="A8" s="6" t="s">
        <v>119</v>
      </c>
      <c r="B8" s="4" t="s">
        <v>117</v>
      </c>
      <c r="C8" s="4" t="s">
        <v>118</v>
      </c>
      <c r="D8" s="4" t="s">
        <v>96</v>
      </c>
      <c r="E8" s="4" t="s">
        <v>145</v>
      </c>
      <c r="F8" s="4" t="s">
        <v>146</v>
      </c>
      <c r="G8" s="4" t="s">
        <v>104</v>
      </c>
      <c r="H8" s="4" t="s">
        <v>185</v>
      </c>
      <c r="I8" s="4" t="s">
        <v>186</v>
      </c>
    </row>
    <row r="9" spans="1:9" x14ac:dyDescent="0.25">
      <c r="A9" s="66" t="s">
        <v>7</v>
      </c>
      <c r="B9" s="66" t="s">
        <v>8</v>
      </c>
      <c r="C9" s="66" t="s">
        <v>9</v>
      </c>
      <c r="D9" s="66" t="s">
        <v>10</v>
      </c>
      <c r="E9" s="66" t="s">
        <v>11</v>
      </c>
      <c r="F9" s="66" t="s">
        <v>123</v>
      </c>
      <c r="G9" s="66" t="s">
        <v>124</v>
      </c>
      <c r="H9" s="66" t="s">
        <v>125</v>
      </c>
      <c r="I9" s="66" t="s">
        <v>126</v>
      </c>
    </row>
    <row r="10" spans="1:9" ht="24" customHeight="1" x14ac:dyDescent="0.25">
      <c r="A10" s="50">
        <v>57</v>
      </c>
      <c r="B10" s="40" t="s">
        <v>156</v>
      </c>
      <c r="C10" s="41"/>
      <c r="D10" s="47"/>
      <c r="E10" s="47"/>
      <c r="F10" s="47"/>
      <c r="G10" s="47"/>
      <c r="H10" s="48"/>
      <c r="I10" s="48"/>
    </row>
    <row r="11" spans="1:9" s="71" customFormat="1" ht="39" customHeight="1" x14ac:dyDescent="0.25">
      <c r="A11" s="36"/>
      <c r="B11" s="37">
        <v>63</v>
      </c>
      <c r="C11" s="63" t="s">
        <v>177</v>
      </c>
      <c r="D11" s="60">
        <f>+D12</f>
        <v>0</v>
      </c>
      <c r="E11" s="60">
        <f>+E12</f>
        <v>19896873.5</v>
      </c>
      <c r="F11" s="60">
        <f>+F12</f>
        <v>19896873.5</v>
      </c>
      <c r="G11" s="60">
        <f>+G12</f>
        <v>1665966.88</v>
      </c>
      <c r="H11" s="60" t="e">
        <f>+G11/D11*100</f>
        <v>#DIV/0!</v>
      </c>
      <c r="I11" s="60">
        <f>+G11/F11*100</f>
        <v>8.3730083522921319</v>
      </c>
    </row>
    <row r="12" spans="1:9" s="64" customFormat="1" ht="29.25" customHeight="1" x14ac:dyDescent="0.25">
      <c r="A12" s="36"/>
      <c r="B12" s="37">
        <v>632</v>
      </c>
      <c r="C12" s="63" t="s">
        <v>147</v>
      </c>
      <c r="D12" s="25">
        <f>+D13</f>
        <v>0</v>
      </c>
      <c r="E12" s="25">
        <f t="shared" ref="E12:F12" si="0">+E13</f>
        <v>19896873.5</v>
      </c>
      <c r="F12" s="25">
        <f t="shared" si="0"/>
        <v>19896873.5</v>
      </c>
      <c r="G12" s="25">
        <f>+G13</f>
        <v>1665966.88</v>
      </c>
      <c r="H12" s="60" t="e">
        <f>+G12/D12*100</f>
        <v>#DIV/0!</v>
      </c>
      <c r="I12" s="60">
        <f>+G12/F12*100</f>
        <v>8.3730083522921319</v>
      </c>
    </row>
    <row r="13" spans="1:9" ht="24" customHeight="1" x14ac:dyDescent="0.25">
      <c r="A13" s="12"/>
      <c r="B13" s="39" t="s">
        <v>120</v>
      </c>
      <c r="C13" s="38" t="s">
        <v>121</v>
      </c>
      <c r="D13" s="14">
        <v>0</v>
      </c>
      <c r="E13" s="14">
        <v>19896873.5</v>
      </c>
      <c r="F13" s="14">
        <v>19896873.5</v>
      </c>
      <c r="G13" s="14">
        <v>1665966.88</v>
      </c>
      <c r="H13" s="20" t="e">
        <f>+G13/D13*100</f>
        <v>#DIV/0!</v>
      </c>
      <c r="I13" s="20">
        <f>+G13/F13*100</f>
        <v>8.3730083522921319</v>
      </c>
    </row>
    <row r="14" spans="1:9" s="9" customFormat="1" ht="24.75" customHeight="1" x14ac:dyDescent="0.25">
      <c r="A14" s="40"/>
      <c r="B14" s="82" t="s">
        <v>17</v>
      </c>
      <c r="C14" s="82"/>
      <c r="D14" s="47">
        <f>+D12</f>
        <v>0</v>
      </c>
      <c r="E14" s="47">
        <f>+E12</f>
        <v>19896873.5</v>
      </c>
      <c r="F14" s="47">
        <f>+F12</f>
        <v>19896873.5</v>
      </c>
      <c r="G14" s="47">
        <f>+G12</f>
        <v>1665966.88</v>
      </c>
      <c r="H14" s="48" t="e">
        <f>+G14/D14*100</f>
        <v>#DIV/0!</v>
      </c>
      <c r="I14" s="48">
        <f t="shared" ref="I14" si="1">+G14/F14*100</f>
        <v>8.3730083522921319</v>
      </c>
    </row>
    <row r="17" spans="1:12" x14ac:dyDescent="0.25">
      <c r="A17" s="81" t="s">
        <v>19</v>
      </c>
      <c r="B17" s="81"/>
      <c r="C17" s="81"/>
      <c r="D17" s="81"/>
      <c r="E17" s="81"/>
      <c r="F17" s="81"/>
      <c r="G17" s="81"/>
      <c r="H17" s="81"/>
      <c r="I17" s="81"/>
    </row>
    <row r="18" spans="1:12" x14ac:dyDescent="0.25">
      <c r="B18" s="22"/>
      <c r="C18" s="22"/>
      <c r="D18" s="23"/>
      <c r="E18" s="23"/>
      <c r="F18" s="23"/>
      <c r="G18" s="23"/>
      <c r="H18" s="23"/>
      <c r="I18" s="24"/>
    </row>
    <row r="20" spans="1:12" ht="30" x14ac:dyDescent="0.25">
      <c r="A20" s="6" t="s">
        <v>119</v>
      </c>
      <c r="B20" s="4" t="s">
        <v>117</v>
      </c>
      <c r="C20" s="4" t="s">
        <v>118</v>
      </c>
      <c r="D20" s="4" t="s">
        <v>96</v>
      </c>
      <c r="E20" s="4" t="s">
        <v>145</v>
      </c>
      <c r="F20" s="4" t="s">
        <v>146</v>
      </c>
      <c r="G20" s="4" t="s">
        <v>104</v>
      </c>
      <c r="H20" s="4" t="s">
        <v>6</v>
      </c>
      <c r="I20" s="4" t="s">
        <v>6</v>
      </c>
    </row>
    <row r="21" spans="1:12" x14ac:dyDescent="0.25">
      <c r="A21" s="66" t="s">
        <v>7</v>
      </c>
      <c r="B21" s="66" t="s">
        <v>8</v>
      </c>
      <c r="C21" s="66" t="s">
        <v>9</v>
      </c>
      <c r="D21" s="66" t="s">
        <v>10</v>
      </c>
      <c r="E21" s="66" t="s">
        <v>11</v>
      </c>
      <c r="F21" s="66" t="s">
        <v>123</v>
      </c>
      <c r="G21" s="66" t="s">
        <v>124</v>
      </c>
      <c r="H21" s="66" t="s">
        <v>125</v>
      </c>
      <c r="I21" s="66" t="s">
        <v>126</v>
      </c>
    </row>
    <row r="22" spans="1:12" x14ac:dyDescent="0.25">
      <c r="A22" s="50">
        <v>57</v>
      </c>
      <c r="B22" s="40" t="s">
        <v>156</v>
      </c>
      <c r="C22" s="45"/>
      <c r="D22" s="45"/>
      <c r="E22" s="45"/>
      <c r="F22" s="45"/>
      <c r="G22" s="45"/>
      <c r="H22" s="45"/>
      <c r="I22" s="45"/>
    </row>
    <row r="23" spans="1:12" s="64" customFormat="1" x14ac:dyDescent="0.25">
      <c r="A23" s="36"/>
      <c r="B23" s="37">
        <v>32</v>
      </c>
      <c r="C23" s="74" t="s">
        <v>168</v>
      </c>
      <c r="D23" s="60">
        <f>+D24+D28</f>
        <v>0</v>
      </c>
      <c r="E23" s="60">
        <f t="shared" ref="E23:G23" si="2">+E24+E28</f>
        <v>761498.5</v>
      </c>
      <c r="F23" s="60">
        <f t="shared" si="2"/>
        <v>1467248.5</v>
      </c>
      <c r="G23" s="60">
        <f t="shared" si="2"/>
        <v>504491.26</v>
      </c>
      <c r="H23" s="10" t="e">
        <f>+G23/D23*100</f>
        <v>#DIV/0!</v>
      </c>
      <c r="I23" s="10">
        <f>+G23/F23*100</f>
        <v>34.383491276358434</v>
      </c>
    </row>
    <row r="24" spans="1:12" s="64" customFormat="1" x14ac:dyDescent="0.25">
      <c r="A24" s="36"/>
      <c r="B24" s="6">
        <v>322</v>
      </c>
      <c r="C24" s="7" t="s">
        <v>29</v>
      </c>
      <c r="D24" s="60">
        <f>+D25+D26+D27</f>
        <v>0</v>
      </c>
      <c r="E24" s="60">
        <f t="shared" ref="E24:G24" si="3">+E25+E26+E27</f>
        <v>21250</v>
      </c>
      <c r="F24" s="60">
        <f t="shared" si="3"/>
        <v>172250</v>
      </c>
      <c r="G24" s="60">
        <f t="shared" si="3"/>
        <v>353143.88</v>
      </c>
      <c r="H24" s="20" t="e">
        <f>+G24/D24*100</f>
        <v>#DIV/0!</v>
      </c>
      <c r="I24" s="20">
        <f>+G24/F24*100</f>
        <v>205.01821770682147</v>
      </c>
    </row>
    <row r="25" spans="1:12" ht="30" x14ac:dyDescent="0.25">
      <c r="A25" s="12"/>
      <c r="B25" s="12">
        <v>3221</v>
      </c>
      <c r="C25" s="13" t="s">
        <v>30</v>
      </c>
      <c r="D25" s="14">
        <v>0</v>
      </c>
      <c r="E25" s="55">
        <v>8750</v>
      </c>
      <c r="F25" s="55">
        <v>8750</v>
      </c>
      <c r="G25" s="14">
        <v>0</v>
      </c>
      <c r="H25" s="20" t="e">
        <f t="shared" ref="H25:H41" si="4">+G25/D25*100</f>
        <v>#DIV/0!</v>
      </c>
      <c r="I25" s="20">
        <f t="shared" ref="I25:I41" si="5">+G25/F25*100</f>
        <v>0</v>
      </c>
    </row>
    <row r="26" spans="1:12" ht="30" x14ac:dyDescent="0.25">
      <c r="A26" s="12"/>
      <c r="B26" s="12">
        <v>3224</v>
      </c>
      <c r="C26" s="13" t="s">
        <v>32</v>
      </c>
      <c r="D26" s="14">
        <v>0</v>
      </c>
      <c r="E26" s="14">
        <v>0</v>
      </c>
      <c r="F26" s="14">
        <v>151000</v>
      </c>
      <c r="G26" s="14">
        <v>353143.88</v>
      </c>
      <c r="H26" s="20" t="e">
        <f t="shared" si="4"/>
        <v>#DIV/0!</v>
      </c>
      <c r="I26" s="20">
        <f t="shared" si="5"/>
        <v>233.87011920529801</v>
      </c>
      <c r="L26" s="34"/>
    </row>
    <row r="27" spans="1:12" x14ac:dyDescent="0.25">
      <c r="A27" s="12"/>
      <c r="B27" s="12">
        <v>3225</v>
      </c>
      <c r="C27" s="13" t="s">
        <v>48</v>
      </c>
      <c r="D27" s="14">
        <v>0</v>
      </c>
      <c r="E27" s="14">
        <v>12500</v>
      </c>
      <c r="F27" s="14">
        <v>12500</v>
      </c>
      <c r="G27" s="14">
        <v>0</v>
      </c>
      <c r="H27" s="20" t="e">
        <f t="shared" si="4"/>
        <v>#DIV/0!</v>
      </c>
      <c r="I27" s="20">
        <f t="shared" si="5"/>
        <v>0</v>
      </c>
      <c r="L27" s="34"/>
    </row>
    <row r="28" spans="1:12" s="9" customFormat="1" x14ac:dyDescent="0.25">
      <c r="A28" s="6"/>
      <c r="B28" s="6">
        <v>323</v>
      </c>
      <c r="C28" s="7" t="s">
        <v>160</v>
      </c>
      <c r="D28" s="8">
        <f>+D29+D30+D31</f>
        <v>0</v>
      </c>
      <c r="E28" s="8">
        <f t="shared" ref="E28:G28" si="6">+E29+E30+E31</f>
        <v>740248.5</v>
      </c>
      <c r="F28" s="8">
        <f t="shared" si="6"/>
        <v>1294998.5</v>
      </c>
      <c r="G28" s="8">
        <f t="shared" si="6"/>
        <v>151347.38</v>
      </c>
      <c r="H28" s="10" t="e">
        <f t="shared" si="4"/>
        <v>#DIV/0!</v>
      </c>
      <c r="I28" s="10">
        <f t="shared" si="5"/>
        <v>11.687069907802982</v>
      </c>
      <c r="L28" s="29"/>
    </row>
    <row r="29" spans="1:12" x14ac:dyDescent="0.25">
      <c r="A29" s="12"/>
      <c r="B29" s="12">
        <v>3231</v>
      </c>
      <c r="C29" s="13" t="s">
        <v>34</v>
      </c>
      <c r="D29" s="14">
        <v>0</v>
      </c>
      <c r="E29" s="14">
        <v>25000</v>
      </c>
      <c r="F29" s="14">
        <v>350000</v>
      </c>
      <c r="G29" s="14">
        <v>0</v>
      </c>
      <c r="H29" s="20" t="e">
        <f t="shared" si="4"/>
        <v>#DIV/0!</v>
      </c>
      <c r="I29" s="20">
        <f t="shared" si="5"/>
        <v>0</v>
      </c>
      <c r="L29" s="34"/>
    </row>
    <row r="30" spans="1:12" ht="30" x14ac:dyDescent="0.25">
      <c r="A30" s="12"/>
      <c r="B30" s="12">
        <v>3232</v>
      </c>
      <c r="C30" s="13" t="s">
        <v>49</v>
      </c>
      <c r="D30" s="14">
        <v>0</v>
      </c>
      <c r="E30" s="14">
        <v>128750</v>
      </c>
      <c r="F30" s="14">
        <v>358500</v>
      </c>
      <c r="G30" s="14">
        <v>151347.38</v>
      </c>
      <c r="H30" s="20" t="e">
        <f t="shared" si="4"/>
        <v>#DIV/0!</v>
      </c>
      <c r="I30" s="20">
        <f t="shared" si="5"/>
        <v>42.216842398884239</v>
      </c>
      <c r="L30" s="34"/>
    </row>
    <row r="31" spans="1:12" x14ac:dyDescent="0.25">
      <c r="A31" s="12"/>
      <c r="B31" s="12">
        <v>3237</v>
      </c>
      <c r="C31" s="13" t="s">
        <v>52</v>
      </c>
      <c r="D31" s="14">
        <v>0</v>
      </c>
      <c r="E31" s="14">
        <v>586498.5</v>
      </c>
      <c r="F31" s="14">
        <v>586498.5</v>
      </c>
      <c r="G31" s="14">
        <v>0</v>
      </c>
      <c r="H31" s="20" t="e">
        <f t="shared" si="4"/>
        <v>#DIV/0!</v>
      </c>
      <c r="I31" s="20">
        <f t="shared" si="5"/>
        <v>0</v>
      </c>
      <c r="L31" s="34"/>
    </row>
    <row r="32" spans="1:12" s="9" customFormat="1" x14ac:dyDescent="0.25">
      <c r="A32" s="6"/>
      <c r="B32" s="6">
        <v>41</v>
      </c>
      <c r="C32" s="6" t="s">
        <v>169</v>
      </c>
      <c r="D32" s="8">
        <f>+D33</f>
        <v>0</v>
      </c>
      <c r="E32" s="8">
        <f t="shared" ref="E32:G32" si="7">+E33</f>
        <v>11562500</v>
      </c>
      <c r="F32" s="8">
        <f t="shared" si="7"/>
        <v>10912500</v>
      </c>
      <c r="G32" s="8">
        <f t="shared" si="7"/>
        <v>857000</v>
      </c>
      <c r="H32" s="10" t="e">
        <f t="shared" ref="H32" si="8">+G32/D32*100</f>
        <v>#DIV/0!</v>
      </c>
      <c r="I32" s="10">
        <f t="shared" ref="I32" si="9">+G32/F32*100</f>
        <v>7.853379152348225</v>
      </c>
      <c r="L32" s="29"/>
    </row>
    <row r="33" spans="1:12" s="9" customFormat="1" x14ac:dyDescent="0.25">
      <c r="A33" s="6"/>
      <c r="B33" s="6">
        <v>412</v>
      </c>
      <c r="C33" s="9" t="s">
        <v>163</v>
      </c>
      <c r="D33" s="8">
        <f>+D34</f>
        <v>0</v>
      </c>
      <c r="E33" s="8">
        <f t="shared" ref="E33:G33" si="10">+E34</f>
        <v>11562500</v>
      </c>
      <c r="F33" s="8">
        <f t="shared" si="10"/>
        <v>10912500</v>
      </c>
      <c r="G33" s="8">
        <f t="shared" si="10"/>
        <v>857000</v>
      </c>
      <c r="H33" s="20" t="e">
        <f t="shared" si="4"/>
        <v>#DIV/0!</v>
      </c>
      <c r="I33" s="20">
        <f t="shared" si="5"/>
        <v>7.853379152348225</v>
      </c>
      <c r="L33" s="29"/>
    </row>
    <row r="34" spans="1:12" x14ac:dyDescent="0.25">
      <c r="A34" s="12"/>
      <c r="B34" s="51" t="s">
        <v>138</v>
      </c>
      <c r="C34" s="52" t="s">
        <v>139</v>
      </c>
      <c r="D34" s="26">
        <v>0</v>
      </c>
      <c r="E34" s="14">
        <v>11562500</v>
      </c>
      <c r="F34" s="14">
        <v>10912500</v>
      </c>
      <c r="G34" s="14">
        <v>857000</v>
      </c>
      <c r="H34" s="20" t="e">
        <f t="shared" si="4"/>
        <v>#DIV/0!</v>
      </c>
      <c r="I34" s="20">
        <f t="shared" si="5"/>
        <v>7.853379152348225</v>
      </c>
      <c r="L34" s="34"/>
    </row>
    <row r="35" spans="1:12" s="9" customFormat="1" ht="30" x14ac:dyDescent="0.25">
      <c r="A35" s="6"/>
      <c r="B35" s="78">
        <v>42</v>
      </c>
      <c r="C35" s="7" t="s">
        <v>167</v>
      </c>
      <c r="D35" s="25">
        <f>+D36</f>
        <v>0</v>
      </c>
      <c r="E35" s="25">
        <f t="shared" ref="E35:G35" si="11">+E36</f>
        <v>106250</v>
      </c>
      <c r="F35" s="25">
        <f t="shared" si="11"/>
        <v>381000</v>
      </c>
      <c r="G35" s="25">
        <f t="shared" si="11"/>
        <v>0</v>
      </c>
      <c r="H35" s="10" t="e">
        <f t="shared" ref="H35" si="12">+G35/D35*100</f>
        <v>#DIV/0!</v>
      </c>
      <c r="I35" s="10">
        <f t="shared" ref="I35" si="13">+G35/F35*100</f>
        <v>0</v>
      </c>
      <c r="L35" s="29"/>
    </row>
    <row r="36" spans="1:12" s="9" customFormat="1" x14ac:dyDescent="0.25">
      <c r="A36" s="6"/>
      <c r="B36" s="75">
        <v>422</v>
      </c>
      <c r="C36" s="76" t="s">
        <v>164</v>
      </c>
      <c r="D36" s="25">
        <f>+D37+D38</f>
        <v>0</v>
      </c>
      <c r="E36" s="25">
        <f t="shared" ref="E36:G36" si="14">+E37+E38</f>
        <v>106250</v>
      </c>
      <c r="F36" s="25">
        <f t="shared" si="14"/>
        <v>381000</v>
      </c>
      <c r="G36" s="25">
        <f t="shared" si="14"/>
        <v>0</v>
      </c>
      <c r="H36" s="20" t="e">
        <f t="shared" si="4"/>
        <v>#DIV/0!</v>
      </c>
      <c r="I36" s="20">
        <f t="shared" si="5"/>
        <v>0</v>
      </c>
      <c r="L36" s="29"/>
    </row>
    <row r="37" spans="1:12" x14ac:dyDescent="0.25">
      <c r="A37" s="12"/>
      <c r="B37" s="51" t="s">
        <v>140</v>
      </c>
      <c r="C37" s="52" t="s">
        <v>86</v>
      </c>
      <c r="D37" s="26">
        <v>0</v>
      </c>
      <c r="E37" s="14">
        <v>106250</v>
      </c>
      <c r="F37" s="14">
        <v>331000</v>
      </c>
      <c r="G37" s="14">
        <v>0</v>
      </c>
      <c r="H37" s="20" t="e">
        <f t="shared" si="4"/>
        <v>#DIV/0!</v>
      </c>
      <c r="I37" s="20">
        <f t="shared" si="5"/>
        <v>0</v>
      </c>
    </row>
    <row r="38" spans="1:12" x14ac:dyDescent="0.25">
      <c r="A38" s="12"/>
      <c r="B38" s="51">
        <v>4227</v>
      </c>
      <c r="C38" s="52" t="s">
        <v>141</v>
      </c>
      <c r="D38" s="26">
        <v>0</v>
      </c>
      <c r="E38" s="14">
        <v>0</v>
      </c>
      <c r="F38" s="14">
        <v>50000</v>
      </c>
      <c r="G38" s="14">
        <v>0</v>
      </c>
      <c r="H38" s="20" t="e">
        <f t="shared" si="4"/>
        <v>#DIV/0!</v>
      </c>
      <c r="I38" s="20">
        <f t="shared" si="5"/>
        <v>0</v>
      </c>
    </row>
    <row r="39" spans="1:12" s="9" customFormat="1" x14ac:dyDescent="0.25">
      <c r="A39" s="6"/>
      <c r="B39" s="6">
        <v>45</v>
      </c>
      <c r="C39" s="9" t="s">
        <v>170</v>
      </c>
      <c r="D39" s="25">
        <f>+D40</f>
        <v>0</v>
      </c>
      <c r="E39" s="25">
        <f t="shared" ref="E39:G39" si="15">+E40</f>
        <v>7466625</v>
      </c>
      <c r="F39" s="25">
        <f t="shared" si="15"/>
        <v>7136125</v>
      </c>
      <c r="G39" s="25">
        <f t="shared" si="15"/>
        <v>412125</v>
      </c>
      <c r="H39" s="10" t="e">
        <f t="shared" ref="H39" si="16">+G39/D39*100</f>
        <v>#DIV/0!</v>
      </c>
      <c r="I39" s="10">
        <f t="shared" ref="I39" si="17">+G39/F39*100</f>
        <v>5.7751931195151425</v>
      </c>
    </row>
    <row r="40" spans="1:12" s="9" customFormat="1" x14ac:dyDescent="0.25">
      <c r="A40" s="6"/>
      <c r="B40" s="75">
        <v>451</v>
      </c>
      <c r="C40" s="76" t="s">
        <v>143</v>
      </c>
      <c r="D40" s="25">
        <f>+D41</f>
        <v>0</v>
      </c>
      <c r="E40" s="25">
        <f t="shared" ref="E40:G40" si="18">+E41</f>
        <v>7466625</v>
      </c>
      <c r="F40" s="25">
        <f t="shared" si="18"/>
        <v>7136125</v>
      </c>
      <c r="G40" s="25">
        <f t="shared" si="18"/>
        <v>412125</v>
      </c>
      <c r="H40" s="20" t="e">
        <f t="shared" si="4"/>
        <v>#DIV/0!</v>
      </c>
      <c r="I40" s="20">
        <f t="shared" si="5"/>
        <v>5.7751931195151425</v>
      </c>
    </row>
    <row r="41" spans="1:12" x14ac:dyDescent="0.25">
      <c r="A41" s="12"/>
      <c r="B41" s="51" t="s">
        <v>142</v>
      </c>
      <c r="C41" s="52" t="s">
        <v>143</v>
      </c>
      <c r="D41" s="26">
        <v>0</v>
      </c>
      <c r="E41" s="14">
        <v>7466625</v>
      </c>
      <c r="F41" s="14">
        <v>7136125</v>
      </c>
      <c r="G41" s="14">
        <v>412125</v>
      </c>
      <c r="H41" s="20" t="e">
        <f t="shared" si="4"/>
        <v>#DIV/0!</v>
      </c>
      <c r="I41" s="20">
        <f t="shared" si="5"/>
        <v>5.7751931195151425</v>
      </c>
    </row>
    <row r="42" spans="1:12" x14ac:dyDescent="0.25">
      <c r="A42" s="12"/>
      <c r="B42" s="83" t="s">
        <v>47</v>
      </c>
      <c r="C42" s="83"/>
      <c r="D42" s="8">
        <f>+D40+D36+D33+D28+D24</f>
        <v>0</v>
      </c>
      <c r="E42" s="8">
        <f>+E40+E36+E33+E28+E24</f>
        <v>19896873.5</v>
      </c>
      <c r="F42" s="8">
        <f>+F40+F36+F33+F28+F24</f>
        <v>19896873.5</v>
      </c>
      <c r="G42" s="8">
        <f>+G40+G36+G33+G28+G24</f>
        <v>1773616.2599999998</v>
      </c>
      <c r="H42" s="10" t="e">
        <f>+G42/D42*100</f>
        <v>#DIV/0!</v>
      </c>
      <c r="I42" s="10">
        <f>+G42/F42*100</f>
        <v>8.9140450131524425</v>
      </c>
      <c r="K42" s="34"/>
      <c r="L42" s="21">
        <f>100-8.91</f>
        <v>91.09</v>
      </c>
    </row>
    <row r="43" spans="1:12" x14ac:dyDescent="0.25">
      <c r="B43" s="22"/>
      <c r="C43" s="22"/>
      <c r="D43" s="23"/>
      <c r="E43" s="23"/>
      <c r="F43" s="23"/>
      <c r="G43" s="23"/>
      <c r="H43" s="24"/>
      <c r="I43" s="24"/>
    </row>
    <row r="44" spans="1:12" x14ac:dyDescent="0.25">
      <c r="B44" s="22"/>
      <c r="C44" s="22"/>
      <c r="D44" s="23"/>
      <c r="E44" s="23"/>
      <c r="F44" s="23"/>
      <c r="G44" s="23"/>
      <c r="H44" s="24"/>
      <c r="I44" s="24"/>
    </row>
    <row r="45" spans="1:12" x14ac:dyDescent="0.25">
      <c r="G45" s="34"/>
    </row>
  </sheetData>
  <mergeCells count="7">
    <mergeCell ref="A2:I2"/>
    <mergeCell ref="B42:C42"/>
    <mergeCell ref="B14:C14"/>
    <mergeCell ref="A6:I6"/>
    <mergeCell ref="A4:I4"/>
    <mergeCell ref="A3:I3"/>
    <mergeCell ref="A17:I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2072-4483-4DA3-A4C3-ADD33C235B20}">
  <dimension ref="A2:K94"/>
  <sheetViews>
    <sheetView topLeftCell="A9" workbookViewId="0">
      <selection activeCell="D19" sqref="D19:G19"/>
    </sheetView>
  </sheetViews>
  <sheetFormatPr defaultRowHeight="15" x14ac:dyDescent="0.25"/>
  <cols>
    <col min="1" max="1" width="18.5703125" customWidth="1"/>
    <col min="2" max="2" width="35.5703125" customWidth="1"/>
    <col min="3" max="3" width="21.28515625" customWidth="1"/>
    <col min="4" max="4" width="20.7109375" customWidth="1"/>
    <col min="5" max="5" width="20.5703125" customWidth="1"/>
    <col min="6" max="6" width="21.5703125" customWidth="1"/>
    <col min="7" max="8" width="18.5703125" customWidth="1"/>
    <col min="10" max="10" width="13.5703125" customWidth="1"/>
    <col min="11" max="11" width="11.7109375" bestFit="1" customWidth="1"/>
  </cols>
  <sheetData>
    <row r="2" spans="1:8" ht="15.75" x14ac:dyDescent="0.25">
      <c r="A2" s="85" t="s">
        <v>78</v>
      </c>
      <c r="B2" s="85"/>
      <c r="C2" s="85"/>
      <c r="D2" s="85"/>
      <c r="E2" s="85"/>
      <c r="F2" s="85"/>
      <c r="G2" s="85"/>
      <c r="H2" s="85"/>
    </row>
    <row r="3" spans="1:8" ht="15.75" x14ac:dyDescent="0.25">
      <c r="A3" s="85" t="s">
        <v>79</v>
      </c>
      <c r="B3" s="85"/>
      <c r="C3" s="85"/>
      <c r="D3" s="85"/>
      <c r="E3" s="85"/>
      <c r="F3" s="85"/>
      <c r="G3" s="85"/>
      <c r="H3" s="85"/>
    </row>
    <row r="4" spans="1:8" ht="15.75" x14ac:dyDescent="0.25">
      <c r="A4" s="85" t="s">
        <v>77</v>
      </c>
      <c r="B4" s="85"/>
      <c r="C4" s="85"/>
      <c r="D4" s="85"/>
      <c r="E4" s="85"/>
      <c r="F4" s="85"/>
      <c r="G4" s="85"/>
      <c r="H4" s="85"/>
    </row>
    <row r="5" spans="1:8" ht="15.75" x14ac:dyDescent="0.25">
      <c r="A5" s="15"/>
      <c r="B5" s="15"/>
      <c r="C5" s="15"/>
      <c r="D5" s="15"/>
      <c r="E5" s="15"/>
      <c r="F5" s="15"/>
      <c r="G5" s="15"/>
      <c r="H5" s="15"/>
    </row>
    <row r="6" spans="1:8" ht="15.75" x14ac:dyDescent="0.25">
      <c r="A6" s="85" t="s">
        <v>18</v>
      </c>
      <c r="B6" s="85"/>
      <c r="C6" s="85"/>
      <c r="D6" s="85"/>
      <c r="E6" s="85"/>
      <c r="F6" s="85"/>
      <c r="G6" s="85"/>
      <c r="H6" s="85"/>
    </row>
    <row r="8" spans="1:8" ht="30" x14ac:dyDescent="0.25">
      <c r="A8" s="4" t="s">
        <v>1</v>
      </c>
      <c r="B8" s="4" t="s">
        <v>2</v>
      </c>
      <c r="C8" s="4" t="s">
        <v>4</v>
      </c>
      <c r="D8" s="4" t="s">
        <v>59</v>
      </c>
      <c r="E8" s="4" t="s">
        <v>5</v>
      </c>
      <c r="F8" s="4" t="s">
        <v>6</v>
      </c>
    </row>
    <row r="9" spans="1:8" x14ac:dyDescent="0.25">
      <c r="A9" s="86" t="s">
        <v>7</v>
      </c>
      <c r="B9" s="86"/>
      <c r="C9" s="2" t="s">
        <v>8</v>
      </c>
      <c r="D9" s="2" t="s">
        <v>9</v>
      </c>
      <c r="E9" s="2" t="s">
        <v>10</v>
      </c>
      <c r="F9" s="2" t="s">
        <v>82</v>
      </c>
    </row>
    <row r="10" spans="1:8" s="9" customFormat="1" ht="30" x14ac:dyDescent="0.25">
      <c r="A10" s="6">
        <v>67</v>
      </c>
      <c r="B10" s="7" t="s">
        <v>14</v>
      </c>
      <c r="C10" s="8">
        <f t="shared" ref="C10:D10" si="0">+C11+C12</f>
        <v>1110000</v>
      </c>
      <c r="D10" s="8">
        <f t="shared" si="0"/>
        <v>1110000</v>
      </c>
      <c r="E10" s="8">
        <f>+E11+E12</f>
        <v>1027947.75</v>
      </c>
      <c r="F10" s="10">
        <f>+E10/D10*100</f>
        <v>92.607905405405404</v>
      </c>
    </row>
    <row r="11" spans="1:8" ht="30" x14ac:dyDescent="0.25">
      <c r="A11" s="3">
        <v>6711</v>
      </c>
      <c r="B11" s="1" t="s">
        <v>15</v>
      </c>
      <c r="C11" s="5">
        <v>612511.28</v>
      </c>
      <c r="D11" s="5">
        <v>629662.17000000004</v>
      </c>
      <c r="E11" s="5">
        <v>592752.15</v>
      </c>
      <c r="F11" s="10">
        <f t="shared" ref="F11:F13" si="1">+E11/D11*100</f>
        <v>94.13812330507325</v>
      </c>
    </row>
    <row r="12" spans="1:8" ht="45" x14ac:dyDescent="0.25">
      <c r="A12" s="3">
        <v>6712</v>
      </c>
      <c r="B12" s="1" t="s">
        <v>16</v>
      </c>
      <c r="C12" s="5">
        <v>497488.72</v>
      </c>
      <c r="D12" s="5">
        <v>480337.83</v>
      </c>
      <c r="E12" s="5">
        <v>435195.6</v>
      </c>
      <c r="F12" s="10">
        <f t="shared" si="1"/>
        <v>90.601983191704889</v>
      </c>
    </row>
    <row r="13" spans="1:8" s="9" customFormat="1" ht="24.75" customHeight="1" x14ac:dyDescent="0.25">
      <c r="A13" s="83" t="s">
        <v>17</v>
      </c>
      <c r="B13" s="83"/>
      <c r="C13" s="8">
        <f>+C10</f>
        <v>1110000</v>
      </c>
      <c r="D13" s="8">
        <f t="shared" ref="D13:E13" si="2">+D10</f>
        <v>1110000</v>
      </c>
      <c r="E13" s="8">
        <f t="shared" si="2"/>
        <v>1027947.75</v>
      </c>
      <c r="F13" s="10">
        <f t="shared" si="1"/>
        <v>92.607905405405404</v>
      </c>
    </row>
    <row r="16" spans="1:8" ht="15.75" x14ac:dyDescent="0.25">
      <c r="A16" s="85" t="s">
        <v>19</v>
      </c>
      <c r="B16" s="85"/>
      <c r="C16" s="85"/>
      <c r="D16" s="85"/>
      <c r="E16" s="85"/>
      <c r="F16" s="85"/>
      <c r="G16" s="85"/>
      <c r="H16" s="85"/>
    </row>
    <row r="17" spans="1:11" ht="15.75" x14ac:dyDescent="0.25">
      <c r="A17" s="15"/>
      <c r="B17" s="15"/>
      <c r="C17" s="15"/>
      <c r="D17" s="15"/>
      <c r="E17" s="15"/>
      <c r="F17" s="15"/>
      <c r="G17" s="15"/>
      <c r="H17" s="15"/>
    </row>
    <row r="19" spans="1:11" ht="30" x14ac:dyDescent="0.25">
      <c r="A19" s="4" t="s">
        <v>1</v>
      </c>
      <c r="B19" s="4" t="s">
        <v>2</v>
      </c>
      <c r="C19" s="4" t="s">
        <v>3</v>
      </c>
      <c r="D19" s="4" t="s">
        <v>4</v>
      </c>
      <c r="E19" s="4" t="s">
        <v>59</v>
      </c>
      <c r="F19" s="4" t="s">
        <v>5</v>
      </c>
      <c r="G19" s="4" t="s">
        <v>6</v>
      </c>
      <c r="H19" s="4" t="s">
        <v>6</v>
      </c>
    </row>
    <row r="20" spans="1:11" x14ac:dyDescent="0.25">
      <c r="A20" s="86" t="s">
        <v>7</v>
      </c>
      <c r="B20" s="86"/>
      <c r="C20" s="2" t="s">
        <v>8</v>
      </c>
      <c r="D20" s="2" t="s">
        <v>9</v>
      </c>
      <c r="E20" s="2" t="s">
        <v>10</v>
      </c>
      <c r="F20" s="2" t="s">
        <v>11</v>
      </c>
      <c r="G20" s="2" t="s">
        <v>12</v>
      </c>
      <c r="H20" s="2" t="s">
        <v>13</v>
      </c>
    </row>
    <row r="21" spans="1:11" x14ac:dyDescent="0.25">
      <c r="A21" s="6">
        <v>31</v>
      </c>
      <c r="B21" s="7" t="s">
        <v>20</v>
      </c>
      <c r="C21" s="8">
        <f>+C22+C23+C24</f>
        <v>0</v>
      </c>
      <c r="D21" s="8">
        <f>+D22+D23+D24</f>
        <v>3493547</v>
      </c>
      <c r="E21" s="8">
        <f>+E22+E23+E24</f>
        <v>3493547</v>
      </c>
      <c r="F21" s="8">
        <f t="shared" ref="F21" si="3">+F22+F23+F24</f>
        <v>0</v>
      </c>
      <c r="G21" s="10" t="e">
        <f>+F21/C21*100</f>
        <v>#DIV/0!</v>
      </c>
      <c r="H21" s="10">
        <f>+F21/E21*100</f>
        <v>0</v>
      </c>
      <c r="K21" s="17"/>
    </row>
    <row r="22" spans="1:11" x14ac:dyDescent="0.25">
      <c r="A22" s="3">
        <v>3111</v>
      </c>
      <c r="B22" s="1" t="s">
        <v>21</v>
      </c>
      <c r="C22" s="5"/>
      <c r="D22" s="5">
        <v>3482847</v>
      </c>
      <c r="E22" s="16">
        <v>3472847</v>
      </c>
      <c r="F22" s="5"/>
      <c r="G22" s="11" t="e">
        <f t="shared" ref="G22:G61" si="4">+F22/C22*100</f>
        <v>#DIV/0!</v>
      </c>
      <c r="H22" s="11">
        <f t="shared" ref="H22:H61" si="5">+F22/E22*100</f>
        <v>0</v>
      </c>
    </row>
    <row r="23" spans="1:11" x14ac:dyDescent="0.25">
      <c r="A23" s="3">
        <v>3113</v>
      </c>
      <c r="B23" s="1" t="s">
        <v>55</v>
      </c>
      <c r="C23" s="5"/>
      <c r="D23" s="5">
        <v>9000</v>
      </c>
      <c r="E23" s="5">
        <v>19000</v>
      </c>
      <c r="F23" s="5"/>
      <c r="G23" s="11" t="e">
        <f t="shared" si="4"/>
        <v>#DIV/0!</v>
      </c>
      <c r="H23" s="11">
        <f t="shared" si="5"/>
        <v>0</v>
      </c>
    </row>
    <row r="24" spans="1:11" x14ac:dyDescent="0.25">
      <c r="A24" s="3">
        <v>3114</v>
      </c>
      <c r="B24" s="1" t="s">
        <v>56</v>
      </c>
      <c r="C24" s="5"/>
      <c r="D24" s="5">
        <v>1700</v>
      </c>
      <c r="E24" s="5">
        <v>1700</v>
      </c>
      <c r="F24" s="5"/>
      <c r="G24" s="11" t="e">
        <f t="shared" si="4"/>
        <v>#DIV/0!</v>
      </c>
      <c r="H24" s="11">
        <f t="shared" si="5"/>
        <v>0</v>
      </c>
    </row>
    <row r="25" spans="1:11" s="9" customFormat="1" x14ac:dyDescent="0.25">
      <c r="A25" s="6">
        <v>312</v>
      </c>
      <c r="B25" s="7" t="s">
        <v>22</v>
      </c>
      <c r="C25" s="8">
        <f>+C26</f>
        <v>0</v>
      </c>
      <c r="D25" s="8">
        <f>+D26</f>
        <v>77543</v>
      </c>
      <c r="E25" s="8">
        <f t="shared" ref="E25:F25" si="6">+E26</f>
        <v>129000</v>
      </c>
      <c r="F25" s="8">
        <f t="shared" si="6"/>
        <v>0</v>
      </c>
      <c r="G25" s="11" t="e">
        <f t="shared" si="4"/>
        <v>#DIV/0!</v>
      </c>
      <c r="H25" s="11">
        <f t="shared" si="5"/>
        <v>0</v>
      </c>
    </row>
    <row r="26" spans="1:11" x14ac:dyDescent="0.25">
      <c r="A26" s="3">
        <v>3121</v>
      </c>
      <c r="B26" s="1" t="s">
        <v>22</v>
      </c>
      <c r="C26" s="5">
        <v>0</v>
      </c>
      <c r="D26" s="5">
        <v>77543</v>
      </c>
      <c r="E26" s="5">
        <v>129000</v>
      </c>
      <c r="F26" s="5">
        <v>0</v>
      </c>
      <c r="G26" s="11" t="e">
        <f t="shared" si="4"/>
        <v>#DIV/0!</v>
      </c>
      <c r="H26" s="11">
        <f t="shared" si="5"/>
        <v>0</v>
      </c>
    </row>
    <row r="27" spans="1:11" x14ac:dyDescent="0.25">
      <c r="A27" s="6">
        <v>313</v>
      </c>
      <c r="B27" s="7" t="s">
        <v>23</v>
      </c>
      <c r="C27" s="8">
        <f>+C28</f>
        <v>0</v>
      </c>
      <c r="D27" s="8">
        <f>+D28</f>
        <v>598614</v>
      </c>
      <c r="E27" s="8">
        <f t="shared" ref="E27:F27" si="7">+E28</f>
        <v>598614</v>
      </c>
      <c r="F27" s="8">
        <f t="shared" si="7"/>
        <v>0</v>
      </c>
      <c r="G27" s="10" t="e">
        <f t="shared" si="4"/>
        <v>#DIV/0!</v>
      </c>
      <c r="H27" s="10">
        <f t="shared" si="5"/>
        <v>0</v>
      </c>
    </row>
    <row r="28" spans="1:11" ht="30" x14ac:dyDescent="0.25">
      <c r="A28" s="3">
        <v>3132</v>
      </c>
      <c r="B28" s="1" t="s">
        <v>24</v>
      </c>
      <c r="C28" s="5"/>
      <c r="D28" s="5">
        <v>598614</v>
      </c>
      <c r="E28" s="5">
        <v>598614</v>
      </c>
      <c r="F28" s="5"/>
      <c r="G28" s="11" t="e">
        <f t="shared" si="4"/>
        <v>#DIV/0!</v>
      </c>
      <c r="H28" s="11">
        <f t="shared" si="5"/>
        <v>0</v>
      </c>
    </row>
    <row r="29" spans="1:11" x14ac:dyDescent="0.25">
      <c r="A29" s="6">
        <v>32</v>
      </c>
      <c r="B29" s="7" t="s">
        <v>25</v>
      </c>
      <c r="C29" s="8">
        <f>+C30</f>
        <v>0</v>
      </c>
      <c r="D29" s="8">
        <f t="shared" ref="D29:F29" si="8">+D30</f>
        <v>133000</v>
      </c>
      <c r="E29" s="8">
        <f t="shared" si="8"/>
        <v>133000</v>
      </c>
      <c r="F29" s="8">
        <f t="shared" si="8"/>
        <v>0</v>
      </c>
      <c r="G29" s="10" t="e">
        <f t="shared" si="4"/>
        <v>#DIV/0!</v>
      </c>
      <c r="H29" s="10">
        <f t="shared" si="5"/>
        <v>0</v>
      </c>
      <c r="J29" s="17"/>
      <c r="K29" s="17"/>
    </row>
    <row r="30" spans="1:11" x14ac:dyDescent="0.25">
      <c r="A30" s="6">
        <v>321</v>
      </c>
      <c r="B30" s="7" t="s">
        <v>26</v>
      </c>
      <c r="C30" s="8">
        <f>+C31+C32+C33+C34</f>
        <v>0</v>
      </c>
      <c r="D30" s="8">
        <f>+D31+D32+D33+D34</f>
        <v>133000</v>
      </c>
      <c r="E30" s="8">
        <f t="shared" ref="E30:F30" si="9">+E31+E32+E33+E34</f>
        <v>133000</v>
      </c>
      <c r="F30" s="8">
        <f t="shared" si="9"/>
        <v>0</v>
      </c>
      <c r="G30" s="10" t="e">
        <f t="shared" si="4"/>
        <v>#DIV/0!</v>
      </c>
      <c r="H30" s="10">
        <f t="shared" si="5"/>
        <v>0</v>
      </c>
    </row>
    <row r="31" spans="1:11" x14ac:dyDescent="0.25">
      <c r="A31" s="3">
        <v>3211</v>
      </c>
      <c r="B31" s="1" t="s">
        <v>27</v>
      </c>
      <c r="C31" s="5"/>
      <c r="D31" s="5">
        <v>8000</v>
      </c>
      <c r="E31" s="5">
        <v>8000</v>
      </c>
      <c r="F31" s="5"/>
      <c r="G31" s="11" t="e">
        <f t="shared" si="4"/>
        <v>#DIV/0!</v>
      </c>
      <c r="H31" s="11">
        <f t="shared" si="5"/>
        <v>0</v>
      </c>
      <c r="K31" s="17"/>
    </row>
    <row r="32" spans="1:11" ht="30" x14ac:dyDescent="0.25">
      <c r="A32" s="3">
        <v>3212</v>
      </c>
      <c r="B32" s="1" t="s">
        <v>28</v>
      </c>
      <c r="C32" s="5"/>
      <c r="D32" s="5">
        <v>120000</v>
      </c>
      <c r="E32" s="5">
        <v>120000</v>
      </c>
      <c r="F32" s="5"/>
      <c r="G32" s="11" t="e">
        <f t="shared" si="4"/>
        <v>#DIV/0!</v>
      </c>
      <c r="H32" s="11">
        <f t="shared" si="5"/>
        <v>0</v>
      </c>
    </row>
    <row r="33" spans="1:8" x14ac:dyDescent="0.25">
      <c r="A33" s="3">
        <v>3213</v>
      </c>
      <c r="B33" s="1" t="s">
        <v>57</v>
      </c>
      <c r="C33" s="5"/>
      <c r="D33" s="5">
        <v>5000</v>
      </c>
      <c r="E33" s="5">
        <v>4000</v>
      </c>
      <c r="F33" s="5"/>
      <c r="G33" s="11"/>
      <c r="H33" s="11">
        <f t="shared" si="5"/>
        <v>0</v>
      </c>
    </row>
    <row r="34" spans="1:8" x14ac:dyDescent="0.25">
      <c r="A34" s="3">
        <v>3214</v>
      </c>
      <c r="B34" s="1" t="s">
        <v>58</v>
      </c>
      <c r="C34" s="5"/>
      <c r="D34" s="5">
        <v>0</v>
      </c>
      <c r="E34" s="5">
        <v>1000</v>
      </c>
      <c r="F34" s="5"/>
      <c r="G34" s="11"/>
      <c r="H34" s="11">
        <f t="shared" si="5"/>
        <v>0</v>
      </c>
    </row>
    <row r="35" spans="1:8" x14ac:dyDescent="0.25">
      <c r="A35" s="6">
        <v>322</v>
      </c>
      <c r="B35" s="7" t="s">
        <v>29</v>
      </c>
      <c r="C35" s="8">
        <f>+C37+C38+C36+C39</f>
        <v>0</v>
      </c>
      <c r="D35" s="8">
        <f t="shared" ref="D35:F35" si="10">+D37+D38+D36+D39</f>
        <v>241000</v>
      </c>
      <c r="E35" s="8">
        <f t="shared" si="10"/>
        <v>241000</v>
      </c>
      <c r="F35" s="8">
        <f t="shared" si="10"/>
        <v>0</v>
      </c>
      <c r="G35" s="10" t="e">
        <f t="shared" si="4"/>
        <v>#DIV/0!</v>
      </c>
      <c r="H35" s="10">
        <f t="shared" si="5"/>
        <v>0</v>
      </c>
    </row>
    <row r="36" spans="1:8" ht="30" x14ac:dyDescent="0.25">
      <c r="A36" s="12">
        <v>3211</v>
      </c>
      <c r="B36" s="13" t="s">
        <v>30</v>
      </c>
      <c r="C36" s="14">
        <v>0</v>
      </c>
      <c r="D36" s="14">
        <v>65000</v>
      </c>
      <c r="E36" s="14">
        <v>65000</v>
      </c>
      <c r="F36" s="14">
        <v>0</v>
      </c>
      <c r="G36" s="11" t="e">
        <f t="shared" si="4"/>
        <v>#DIV/0!</v>
      </c>
      <c r="H36" s="11">
        <f t="shared" si="5"/>
        <v>0</v>
      </c>
    </row>
    <row r="37" spans="1:8" x14ac:dyDescent="0.25">
      <c r="A37" s="3">
        <v>3223</v>
      </c>
      <c r="B37" s="1" t="s">
        <v>31</v>
      </c>
      <c r="C37" s="5"/>
      <c r="D37" s="5">
        <v>151000</v>
      </c>
      <c r="E37" s="5">
        <v>151000</v>
      </c>
      <c r="F37" s="5">
        <v>0</v>
      </c>
      <c r="G37" s="11" t="e">
        <f t="shared" si="4"/>
        <v>#DIV/0!</v>
      </c>
      <c r="H37" s="11">
        <f t="shared" si="5"/>
        <v>0</v>
      </c>
    </row>
    <row r="38" spans="1:8" ht="30" x14ac:dyDescent="0.25">
      <c r="A38" s="3">
        <v>3224</v>
      </c>
      <c r="B38" s="1" t="s">
        <v>32</v>
      </c>
      <c r="C38" s="5">
        <v>0</v>
      </c>
      <c r="D38" s="5">
        <v>18000</v>
      </c>
      <c r="E38" s="5">
        <v>18000</v>
      </c>
      <c r="F38" s="5">
        <v>0</v>
      </c>
      <c r="G38" s="11" t="e">
        <f t="shared" si="4"/>
        <v>#DIV/0!</v>
      </c>
      <c r="H38" s="11">
        <f t="shared" si="5"/>
        <v>0</v>
      </c>
    </row>
    <row r="39" spans="1:8" x14ac:dyDescent="0.25">
      <c r="A39" s="3">
        <v>3225</v>
      </c>
      <c r="B39" s="1" t="s">
        <v>48</v>
      </c>
      <c r="C39" s="5">
        <v>0</v>
      </c>
      <c r="D39" s="5">
        <v>7000</v>
      </c>
      <c r="E39" s="5">
        <v>7000</v>
      </c>
      <c r="F39" s="5"/>
      <c r="G39" s="11" t="e">
        <f t="shared" si="4"/>
        <v>#DIV/0!</v>
      </c>
      <c r="H39" s="11">
        <f t="shared" si="5"/>
        <v>0</v>
      </c>
    </row>
    <row r="40" spans="1:8" s="9" customFormat="1" x14ac:dyDescent="0.25">
      <c r="A40" s="6">
        <v>323</v>
      </c>
      <c r="B40" s="7" t="s">
        <v>33</v>
      </c>
      <c r="C40" s="8">
        <f>+C41+C42+C43+C44+C45+C46+C47+C48</f>
        <v>0</v>
      </c>
      <c r="D40" s="8">
        <f>+D41+D42+D43+D44+D45+D46+D47+D48</f>
        <v>1322500</v>
      </c>
      <c r="E40" s="8">
        <f t="shared" ref="E40:F40" si="11">+E41+E42+E43+E44+E45+E46+E47+E48</f>
        <v>1324000</v>
      </c>
      <c r="F40" s="8">
        <f t="shared" si="11"/>
        <v>0</v>
      </c>
      <c r="G40" s="10" t="e">
        <f t="shared" si="4"/>
        <v>#DIV/0!</v>
      </c>
      <c r="H40" s="10">
        <f t="shared" si="5"/>
        <v>0</v>
      </c>
    </row>
    <row r="41" spans="1:8" x14ac:dyDescent="0.25">
      <c r="A41" s="3">
        <v>3231</v>
      </c>
      <c r="B41" s="1" t="s">
        <v>34</v>
      </c>
      <c r="C41" s="5"/>
      <c r="D41" s="5">
        <v>62000</v>
      </c>
      <c r="E41" s="5">
        <v>62000</v>
      </c>
      <c r="F41" s="5"/>
      <c r="G41" s="11" t="e">
        <f t="shared" si="4"/>
        <v>#DIV/0!</v>
      </c>
      <c r="H41" s="11">
        <f t="shared" si="5"/>
        <v>0</v>
      </c>
    </row>
    <row r="42" spans="1:8" ht="30" x14ac:dyDescent="0.25">
      <c r="A42" s="3">
        <v>3232</v>
      </c>
      <c r="B42" s="1" t="s">
        <v>49</v>
      </c>
      <c r="C42" s="5"/>
      <c r="D42" s="5">
        <v>85000</v>
      </c>
      <c r="E42" s="5">
        <v>55000</v>
      </c>
      <c r="F42" s="5"/>
      <c r="G42" s="11" t="e">
        <f t="shared" si="4"/>
        <v>#DIV/0!</v>
      </c>
      <c r="H42" s="11">
        <f t="shared" si="5"/>
        <v>0</v>
      </c>
    </row>
    <row r="43" spans="1:8" x14ac:dyDescent="0.25">
      <c r="A43" s="3">
        <v>3233</v>
      </c>
      <c r="B43" s="1" t="s">
        <v>50</v>
      </c>
      <c r="C43" s="5"/>
      <c r="D43" s="5">
        <v>9500</v>
      </c>
      <c r="E43" s="5">
        <v>9500</v>
      </c>
      <c r="F43" s="5"/>
      <c r="G43" s="11" t="e">
        <f t="shared" si="4"/>
        <v>#DIV/0!</v>
      </c>
      <c r="H43" s="11">
        <f t="shared" si="5"/>
        <v>0</v>
      </c>
    </row>
    <row r="44" spans="1:8" x14ac:dyDescent="0.25">
      <c r="A44" s="3">
        <v>3234</v>
      </c>
      <c r="B44" s="1" t="s">
        <v>35</v>
      </c>
      <c r="C44" s="5"/>
      <c r="D44" s="5">
        <v>60000</v>
      </c>
      <c r="E44" s="5">
        <v>61500</v>
      </c>
      <c r="F44" s="5"/>
      <c r="G44" s="11" t="e">
        <f t="shared" si="4"/>
        <v>#DIV/0!</v>
      </c>
      <c r="H44" s="11">
        <f t="shared" si="5"/>
        <v>0</v>
      </c>
    </row>
    <row r="45" spans="1:8" x14ac:dyDescent="0.25">
      <c r="A45" s="3">
        <v>3235</v>
      </c>
      <c r="B45" s="1" t="s">
        <v>51</v>
      </c>
      <c r="C45" s="5"/>
      <c r="D45" s="5">
        <v>15000</v>
      </c>
      <c r="E45" s="5">
        <v>25000</v>
      </c>
      <c r="F45" s="5"/>
      <c r="G45" s="11" t="e">
        <f t="shared" si="4"/>
        <v>#DIV/0!</v>
      </c>
      <c r="H45" s="11">
        <f t="shared" si="5"/>
        <v>0</v>
      </c>
    </row>
    <row r="46" spans="1:8" x14ac:dyDescent="0.25">
      <c r="A46" s="3">
        <v>3237</v>
      </c>
      <c r="B46" s="1" t="s">
        <v>52</v>
      </c>
      <c r="C46" s="5"/>
      <c r="D46" s="5">
        <v>120000</v>
      </c>
      <c r="E46" s="5">
        <v>140000</v>
      </c>
      <c r="F46" s="5"/>
      <c r="G46" s="11" t="e">
        <f t="shared" si="4"/>
        <v>#DIV/0!</v>
      </c>
      <c r="H46" s="11">
        <f t="shared" si="5"/>
        <v>0</v>
      </c>
    </row>
    <row r="47" spans="1:8" x14ac:dyDescent="0.25">
      <c r="A47" s="3">
        <v>3238</v>
      </c>
      <c r="B47" s="1" t="s">
        <v>36</v>
      </c>
      <c r="C47" s="5"/>
      <c r="D47" s="5">
        <v>71000</v>
      </c>
      <c r="E47" s="5">
        <v>71000</v>
      </c>
      <c r="F47" s="5"/>
      <c r="G47" s="11" t="e">
        <f t="shared" si="4"/>
        <v>#DIV/0!</v>
      </c>
      <c r="H47" s="11">
        <f t="shared" si="5"/>
        <v>0</v>
      </c>
    </row>
    <row r="48" spans="1:8" x14ac:dyDescent="0.25">
      <c r="A48" s="3">
        <v>3239</v>
      </c>
      <c r="B48" s="1" t="s">
        <v>37</v>
      </c>
      <c r="C48" s="5"/>
      <c r="D48" s="5">
        <v>900000</v>
      </c>
      <c r="E48" s="5">
        <v>900000</v>
      </c>
      <c r="F48" s="5"/>
      <c r="G48" s="11" t="e">
        <f t="shared" si="4"/>
        <v>#DIV/0!</v>
      </c>
      <c r="H48" s="11">
        <f t="shared" si="5"/>
        <v>0</v>
      </c>
    </row>
    <row r="49" spans="1:8" s="9" customFormat="1" ht="30" x14ac:dyDescent="0.25">
      <c r="A49" s="6">
        <v>324</v>
      </c>
      <c r="B49" s="7" t="s">
        <v>38</v>
      </c>
      <c r="C49" s="8">
        <f>+C50</f>
        <v>0</v>
      </c>
      <c r="D49" s="8">
        <f>+D50</f>
        <v>0</v>
      </c>
      <c r="E49" s="8">
        <f t="shared" ref="E49:F49" si="12">+E50</f>
        <v>0</v>
      </c>
      <c r="F49" s="8">
        <f t="shared" si="12"/>
        <v>0</v>
      </c>
      <c r="G49" s="10" t="e">
        <f t="shared" si="4"/>
        <v>#DIV/0!</v>
      </c>
      <c r="H49" s="10" t="e">
        <f t="shared" si="5"/>
        <v>#DIV/0!</v>
      </c>
    </row>
    <row r="50" spans="1:8" ht="30" x14ac:dyDescent="0.25">
      <c r="A50" s="3">
        <v>3241</v>
      </c>
      <c r="B50" s="13" t="s">
        <v>38</v>
      </c>
      <c r="C50" s="5">
        <v>0</v>
      </c>
      <c r="D50" s="5">
        <v>0</v>
      </c>
      <c r="E50" s="5">
        <v>0</v>
      </c>
      <c r="F50" s="5"/>
      <c r="G50" s="11" t="e">
        <f t="shared" si="4"/>
        <v>#DIV/0!</v>
      </c>
      <c r="H50" s="11" t="e">
        <f t="shared" si="5"/>
        <v>#DIV/0!</v>
      </c>
    </row>
    <row r="51" spans="1:8" s="9" customFormat="1" ht="30" x14ac:dyDescent="0.25">
      <c r="A51" s="6">
        <v>329</v>
      </c>
      <c r="B51" s="7" t="s">
        <v>39</v>
      </c>
      <c r="C51" s="8">
        <f>+C52+C53+C54+C55+C56+C57</f>
        <v>0</v>
      </c>
      <c r="D51" s="8">
        <f t="shared" ref="D51:F51" si="13">+D52+D53+D54+D55+D56+D57</f>
        <v>61000</v>
      </c>
      <c r="E51" s="8">
        <f>+E52+E53+E54+E55+E56+E57</f>
        <v>58900</v>
      </c>
      <c r="F51" s="8">
        <f t="shared" si="13"/>
        <v>0</v>
      </c>
      <c r="G51" s="10" t="e">
        <f t="shared" si="4"/>
        <v>#DIV/0!</v>
      </c>
      <c r="H51" s="10">
        <f t="shared" si="5"/>
        <v>0</v>
      </c>
    </row>
    <row r="52" spans="1:8" ht="30" x14ac:dyDescent="0.25">
      <c r="A52" s="3">
        <v>3291</v>
      </c>
      <c r="B52" s="1" t="s">
        <v>43</v>
      </c>
      <c r="C52" s="5"/>
      <c r="D52" s="5">
        <v>0</v>
      </c>
      <c r="E52" s="5">
        <v>0</v>
      </c>
      <c r="F52" s="5"/>
      <c r="G52" s="11" t="e">
        <f t="shared" si="4"/>
        <v>#DIV/0!</v>
      </c>
      <c r="H52" s="11" t="e">
        <f t="shared" si="5"/>
        <v>#DIV/0!</v>
      </c>
    </row>
    <row r="53" spans="1:8" x14ac:dyDescent="0.25">
      <c r="A53" s="3">
        <v>3292</v>
      </c>
      <c r="B53" s="1" t="s">
        <v>53</v>
      </c>
      <c r="C53" s="5"/>
      <c r="D53" s="5">
        <v>42000</v>
      </c>
      <c r="E53" s="5">
        <v>42000</v>
      </c>
      <c r="F53" s="5"/>
      <c r="G53" s="11" t="e">
        <f t="shared" si="4"/>
        <v>#DIV/0!</v>
      </c>
      <c r="H53" s="11">
        <f t="shared" si="5"/>
        <v>0</v>
      </c>
    </row>
    <row r="54" spans="1:8" x14ac:dyDescent="0.25">
      <c r="A54" s="3">
        <v>3293</v>
      </c>
      <c r="B54" s="1" t="s">
        <v>40</v>
      </c>
      <c r="C54" s="5"/>
      <c r="D54" s="5">
        <v>0</v>
      </c>
      <c r="E54" s="5">
        <v>0</v>
      </c>
      <c r="F54" s="5"/>
      <c r="G54" s="11" t="e">
        <f t="shared" si="4"/>
        <v>#DIV/0!</v>
      </c>
      <c r="H54" s="11" t="e">
        <f t="shared" si="5"/>
        <v>#DIV/0!</v>
      </c>
    </row>
    <row r="55" spans="1:8" x14ac:dyDescent="0.25">
      <c r="A55" s="3">
        <v>3294</v>
      </c>
      <c r="B55" s="1" t="s">
        <v>54</v>
      </c>
      <c r="C55" s="5"/>
      <c r="D55" s="5">
        <v>5000</v>
      </c>
      <c r="E55" s="5">
        <v>5000</v>
      </c>
      <c r="F55" s="5"/>
      <c r="G55" s="11"/>
      <c r="H55" s="11">
        <f t="shared" si="5"/>
        <v>0</v>
      </c>
    </row>
    <row r="56" spans="1:8" x14ac:dyDescent="0.25">
      <c r="A56" s="3">
        <v>3295</v>
      </c>
      <c r="B56" s="1" t="s">
        <v>41</v>
      </c>
      <c r="C56" s="5"/>
      <c r="D56" s="5">
        <v>10000</v>
      </c>
      <c r="E56" s="5">
        <v>11500</v>
      </c>
      <c r="F56" s="5"/>
      <c r="G56" s="11" t="e">
        <f t="shared" si="4"/>
        <v>#DIV/0!</v>
      </c>
      <c r="H56" s="11">
        <f t="shared" si="5"/>
        <v>0</v>
      </c>
    </row>
    <row r="57" spans="1:8" ht="30" x14ac:dyDescent="0.25">
      <c r="A57" s="3">
        <v>3299</v>
      </c>
      <c r="B57" s="1" t="s">
        <v>42</v>
      </c>
      <c r="C57" s="5"/>
      <c r="D57" s="5">
        <v>4000</v>
      </c>
      <c r="E57" s="5">
        <v>400</v>
      </c>
      <c r="F57" s="5"/>
      <c r="G57" s="11" t="e">
        <f t="shared" si="4"/>
        <v>#DIV/0!</v>
      </c>
      <c r="H57" s="11">
        <f t="shared" si="5"/>
        <v>0</v>
      </c>
    </row>
    <row r="58" spans="1:8" s="9" customFormat="1" x14ac:dyDescent="0.25">
      <c r="A58" s="6">
        <v>34</v>
      </c>
      <c r="B58" s="7" t="s">
        <v>44</v>
      </c>
      <c r="C58" s="8">
        <f>+C59</f>
        <v>0</v>
      </c>
      <c r="D58" s="8">
        <f t="shared" ref="D58:F59" si="14">+D59</f>
        <v>5000</v>
      </c>
      <c r="E58" s="8">
        <f t="shared" si="14"/>
        <v>5600</v>
      </c>
      <c r="F58" s="8">
        <f t="shared" si="14"/>
        <v>0</v>
      </c>
      <c r="G58" s="11" t="e">
        <f t="shared" si="4"/>
        <v>#DIV/0!</v>
      </c>
      <c r="H58" s="11">
        <f t="shared" si="5"/>
        <v>0</v>
      </c>
    </row>
    <row r="59" spans="1:8" s="9" customFormat="1" x14ac:dyDescent="0.25">
      <c r="A59" s="6">
        <v>343</v>
      </c>
      <c r="B59" s="7" t="s">
        <v>45</v>
      </c>
      <c r="C59" s="8">
        <f>+C60</f>
        <v>0</v>
      </c>
      <c r="D59" s="8">
        <f>+D60</f>
        <v>5000</v>
      </c>
      <c r="E59" s="8">
        <f>+E60</f>
        <v>5600</v>
      </c>
      <c r="F59" s="8">
        <f t="shared" si="14"/>
        <v>0</v>
      </c>
      <c r="G59" s="11" t="e">
        <f t="shared" si="4"/>
        <v>#DIV/0!</v>
      </c>
      <c r="H59" s="11">
        <f t="shared" si="5"/>
        <v>0</v>
      </c>
    </row>
    <row r="60" spans="1:8" ht="30" x14ac:dyDescent="0.25">
      <c r="A60" s="3">
        <v>3431</v>
      </c>
      <c r="B60" s="1" t="s">
        <v>46</v>
      </c>
      <c r="C60" s="5"/>
      <c r="D60" s="5">
        <v>5000</v>
      </c>
      <c r="E60" s="5">
        <v>5600</v>
      </c>
      <c r="F60" s="5"/>
      <c r="G60" s="11" t="e">
        <f t="shared" si="4"/>
        <v>#DIV/0!</v>
      </c>
      <c r="H60" s="11">
        <f t="shared" si="5"/>
        <v>0</v>
      </c>
    </row>
    <row r="61" spans="1:8" x14ac:dyDescent="0.25">
      <c r="A61" s="83" t="s">
        <v>47</v>
      </c>
      <c r="B61" s="83"/>
      <c r="C61" s="8">
        <f>+C21+C27+C29+C35+C25+C40+C49+C51+C59</f>
        <v>0</v>
      </c>
      <c r="D61" s="8">
        <f>+D21+D27+D29+D35+D25+D40+D49+D51+D59</f>
        <v>5932204</v>
      </c>
      <c r="E61" s="8">
        <f>+E21+E27+E29+E35+E25+E40+E49+E51+E59</f>
        <v>5983661</v>
      </c>
      <c r="F61" s="8">
        <f t="shared" ref="F61" si="15">+F21+F27+F29+F35+F25+F40+F49+F51+F59</f>
        <v>0</v>
      </c>
      <c r="G61" s="10" t="e">
        <f t="shared" si="4"/>
        <v>#DIV/0!</v>
      </c>
      <c r="H61" s="10">
        <f t="shared" si="5"/>
        <v>0</v>
      </c>
    </row>
    <row r="65" spans="1:8" ht="15.75" x14ac:dyDescent="0.25">
      <c r="A65" s="85" t="s">
        <v>0</v>
      </c>
      <c r="B65" s="85"/>
      <c r="C65" s="85"/>
      <c r="D65" s="85"/>
      <c r="E65" s="85"/>
      <c r="F65" s="85"/>
      <c r="G65" s="85"/>
      <c r="H65" s="85"/>
    </row>
    <row r="66" spans="1:8" ht="15.75" x14ac:dyDescent="0.25">
      <c r="A66" s="85" t="s">
        <v>60</v>
      </c>
      <c r="B66" s="85"/>
      <c r="C66" s="85"/>
      <c r="D66" s="85"/>
      <c r="E66" s="85"/>
      <c r="F66" s="85"/>
      <c r="G66" s="85"/>
      <c r="H66" s="85"/>
    </row>
    <row r="68" spans="1:8" ht="28.5" customHeight="1" x14ac:dyDescent="0.25">
      <c r="A68" s="3"/>
      <c r="B68" s="18" t="s">
        <v>61</v>
      </c>
      <c r="C68" s="18" t="s">
        <v>4</v>
      </c>
      <c r="D68" s="18" t="s">
        <v>59</v>
      </c>
      <c r="E68" s="18" t="s">
        <v>62</v>
      </c>
      <c r="F68" s="18" t="s">
        <v>63</v>
      </c>
    </row>
    <row r="69" spans="1:8" x14ac:dyDescent="0.25">
      <c r="A69" s="3" t="s">
        <v>7</v>
      </c>
      <c r="B69" s="3" t="s">
        <v>64</v>
      </c>
      <c r="C69" s="3"/>
      <c r="D69" s="3"/>
      <c r="E69" s="3"/>
      <c r="F69" s="3"/>
    </row>
    <row r="70" spans="1:8" x14ac:dyDescent="0.25">
      <c r="A70" s="3"/>
      <c r="B70" s="3" t="s">
        <v>65</v>
      </c>
      <c r="C70" s="3"/>
      <c r="D70" s="3"/>
      <c r="E70" s="3"/>
      <c r="F70" s="3"/>
    </row>
    <row r="71" spans="1:8" x14ac:dyDescent="0.25">
      <c r="A71" s="3"/>
      <c r="B71" s="3" t="s">
        <v>66</v>
      </c>
      <c r="C71" s="3"/>
      <c r="D71" s="3"/>
      <c r="E71" s="3"/>
      <c r="F71" s="3"/>
    </row>
    <row r="72" spans="1:8" x14ac:dyDescent="0.25">
      <c r="A72" s="3"/>
      <c r="B72" s="3" t="s">
        <v>67</v>
      </c>
      <c r="C72" s="3"/>
      <c r="D72" s="3"/>
      <c r="E72" s="3"/>
      <c r="F72" s="3"/>
    </row>
    <row r="73" spans="1:8" x14ac:dyDescent="0.25">
      <c r="A73" s="3"/>
      <c r="B73" s="3"/>
      <c r="C73" s="3"/>
      <c r="D73" s="3"/>
      <c r="E73" s="3"/>
      <c r="F73" s="3"/>
    </row>
    <row r="74" spans="1:8" x14ac:dyDescent="0.25">
      <c r="A74" s="3" t="s">
        <v>8</v>
      </c>
      <c r="B74" s="3" t="s">
        <v>68</v>
      </c>
      <c r="C74" s="3"/>
      <c r="D74" s="3"/>
      <c r="E74" s="3"/>
      <c r="F74" s="3"/>
    </row>
    <row r="75" spans="1:8" x14ac:dyDescent="0.25">
      <c r="A75" s="3"/>
      <c r="B75" s="3" t="s">
        <v>65</v>
      </c>
      <c r="C75" s="3"/>
      <c r="D75" s="3"/>
      <c r="E75" s="3"/>
      <c r="F75" s="3"/>
    </row>
    <row r="76" spans="1:8" x14ac:dyDescent="0.25">
      <c r="A76" s="3"/>
      <c r="B76" s="3" t="s">
        <v>66</v>
      </c>
      <c r="C76" s="3"/>
      <c r="D76" s="3"/>
      <c r="E76" s="3"/>
      <c r="F76" s="3"/>
    </row>
    <row r="77" spans="1:8" x14ac:dyDescent="0.25">
      <c r="A77" s="3"/>
      <c r="B77" s="3" t="s">
        <v>69</v>
      </c>
      <c r="C77" s="3"/>
      <c r="D77" s="3"/>
      <c r="E77" s="3"/>
      <c r="F77" s="3"/>
    </row>
    <row r="78" spans="1:8" x14ac:dyDescent="0.25">
      <c r="A78" s="3"/>
      <c r="B78" s="3"/>
      <c r="C78" s="3"/>
      <c r="D78" s="3"/>
      <c r="E78" s="3"/>
      <c r="F78" s="3"/>
    </row>
    <row r="79" spans="1:8" x14ac:dyDescent="0.25">
      <c r="A79" s="3" t="s">
        <v>9</v>
      </c>
      <c r="B79" s="3" t="s">
        <v>70</v>
      </c>
      <c r="C79" s="3"/>
      <c r="D79" s="3"/>
      <c r="E79" s="3"/>
      <c r="F79" s="3"/>
    </row>
    <row r="80" spans="1:8" x14ac:dyDescent="0.25">
      <c r="A80" s="3"/>
      <c r="B80" s="3" t="s">
        <v>71</v>
      </c>
      <c r="C80" s="3"/>
      <c r="D80" s="3"/>
      <c r="E80" s="3"/>
      <c r="F80" s="3"/>
    </row>
    <row r="81" spans="1:6" x14ac:dyDescent="0.25">
      <c r="A81" s="3"/>
      <c r="B81" s="3" t="s">
        <v>66</v>
      </c>
      <c r="C81" s="3"/>
      <c r="D81" s="3"/>
      <c r="E81" s="3"/>
      <c r="F81" s="3"/>
    </row>
    <row r="82" spans="1:6" x14ac:dyDescent="0.25">
      <c r="A82" s="3"/>
      <c r="B82" s="3" t="s">
        <v>67</v>
      </c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 t="s">
        <v>11</v>
      </c>
      <c r="B84" s="3" t="s">
        <v>72</v>
      </c>
      <c r="C84" s="3"/>
      <c r="D84" s="3"/>
      <c r="E84" s="3"/>
      <c r="F84" s="3"/>
    </row>
    <row r="85" spans="1:6" x14ac:dyDescent="0.25">
      <c r="A85" s="3"/>
      <c r="B85" s="3" t="s">
        <v>65</v>
      </c>
      <c r="C85" s="3"/>
      <c r="D85" s="3"/>
      <c r="E85" s="3"/>
      <c r="F85" s="3"/>
    </row>
    <row r="86" spans="1:6" x14ac:dyDescent="0.25">
      <c r="A86" s="3"/>
      <c r="B86" s="3" t="s">
        <v>66</v>
      </c>
      <c r="C86" s="3"/>
      <c r="D86" s="3"/>
      <c r="E86" s="3"/>
      <c r="F86" s="3"/>
    </row>
    <row r="87" spans="1:6" x14ac:dyDescent="0.25">
      <c r="A87" s="3"/>
      <c r="B87" s="3" t="s">
        <v>67</v>
      </c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 t="s">
        <v>73</v>
      </c>
      <c r="C89" s="3"/>
      <c r="D89" s="3"/>
      <c r="E89" s="3"/>
      <c r="F89" s="3"/>
    </row>
    <row r="90" spans="1:6" x14ac:dyDescent="0.25">
      <c r="A90" s="3"/>
      <c r="B90" s="3" t="s">
        <v>74</v>
      </c>
      <c r="C90" s="3"/>
      <c r="D90" s="3"/>
      <c r="E90" s="3"/>
      <c r="F90" s="3"/>
    </row>
    <row r="91" spans="1:6" x14ac:dyDescent="0.25">
      <c r="A91" s="3"/>
      <c r="B91" s="3" t="s">
        <v>76</v>
      </c>
      <c r="C91" s="3"/>
      <c r="D91" s="3"/>
      <c r="E91" s="3"/>
      <c r="F91" s="3"/>
    </row>
    <row r="92" spans="1:6" x14ac:dyDescent="0.25">
      <c r="A92" s="3"/>
      <c r="B92" s="3" t="s">
        <v>73</v>
      </c>
      <c r="C92" s="3"/>
      <c r="D92" s="3"/>
      <c r="E92" s="3"/>
      <c r="F92" s="3"/>
    </row>
    <row r="93" spans="1:6" x14ac:dyDescent="0.25">
      <c r="A93" s="3"/>
      <c r="B93" s="19" t="s">
        <v>74</v>
      </c>
      <c r="C93" s="3"/>
      <c r="D93" s="3"/>
      <c r="E93" s="3"/>
      <c r="F93" s="3"/>
    </row>
    <row r="94" spans="1:6" x14ac:dyDescent="0.25">
      <c r="A94" s="3"/>
      <c r="B94" s="19" t="s">
        <v>75</v>
      </c>
      <c r="C94" s="3"/>
      <c r="D94" s="3"/>
      <c r="E94" s="3"/>
      <c r="F94" s="3"/>
    </row>
  </sheetData>
  <mergeCells count="11">
    <mergeCell ref="A16:H16"/>
    <mergeCell ref="A20:B20"/>
    <mergeCell ref="A61:B61"/>
    <mergeCell ref="A65:H65"/>
    <mergeCell ref="A66:H66"/>
    <mergeCell ref="A13:B13"/>
    <mergeCell ref="A2:H2"/>
    <mergeCell ref="A3:H3"/>
    <mergeCell ref="A4:H4"/>
    <mergeCell ref="A6:H6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Redovni </vt:lpstr>
      <vt:lpstr>Programi</vt:lpstr>
      <vt:lpstr>Fond solidarnosti</vt:lpstr>
      <vt:lpstr>programi rashodi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Dijana Novotny</cp:lastModifiedBy>
  <dcterms:created xsi:type="dcterms:W3CDTF">2022-03-21T12:47:37Z</dcterms:created>
  <dcterms:modified xsi:type="dcterms:W3CDTF">2022-07-27T10:19:37Z</dcterms:modified>
</cp:coreProperties>
</file>